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u1990\Desktop\"/>
    </mc:Choice>
  </mc:AlternateContent>
  <xr:revisionPtr revIDLastSave="0" documentId="8_{B421044D-3B02-4DE4-AF69-E7135AC28A8C}" xr6:coauthVersionLast="47" xr6:coauthVersionMax="47" xr10:uidLastSave="{00000000-0000-0000-0000-000000000000}"/>
  <bookViews>
    <workbookView xWindow="-110" yWindow="-110" windowWidth="34620" windowHeight="14020" activeTab="2" xr2:uid="{00000000-000D-0000-FFFF-FFFF00000000}"/>
  </bookViews>
  <sheets>
    <sheet name="מחוון" sheetId="1" r:id="rId1"/>
    <sheet name="קריטריונים" sheetId="2" r:id="rId2"/>
    <sheet name="סיכום הצעות" sheetId="3" r:id="rId3"/>
  </sheets>
  <definedNames>
    <definedName name="_Hlk201694404" localSheetId="0">מחוון!$B$1</definedName>
    <definedName name="_xlnm.Print_Area" localSheetId="0">מחוון!$A$1:$O$84</definedName>
    <definedName name="_xlnm.Print_Area" localSheetId="2">'סיכום הצעות'!$A$1:$M$31</definedName>
    <definedName name="_xlnm.Print_Area" localSheetId="1">קריטריונים!$A$1:$M$26</definedName>
    <definedName name="_xlnm.Print_Titles" localSheetId="0">מחוון!$1:$3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1" l="1"/>
  <c r="L24" i="1"/>
  <c r="L4" i="1"/>
  <c r="L51" i="1" l="1"/>
  <c r="H58" i="1"/>
  <c r="H63" i="1"/>
  <c r="H68" i="1"/>
  <c r="H51" i="1"/>
  <c r="H53" i="1"/>
  <c r="E59" i="1"/>
  <c r="E54" i="1"/>
  <c r="E25" i="1" l="1"/>
  <c r="G3" i="3" l="1"/>
  <c r="K3" i="3"/>
  <c r="H29" i="1" l="1"/>
  <c r="H24" i="1"/>
  <c r="E10" i="1"/>
  <c r="H9" i="1"/>
  <c r="E5" i="1"/>
  <c r="H4" i="1"/>
  <c r="K4" i="3"/>
  <c r="I4" i="3"/>
  <c r="G4" i="3"/>
  <c r="D14" i="2"/>
  <c r="H21" i="3"/>
  <c r="J21" i="3"/>
  <c r="G8" i="3"/>
  <c r="D10" i="2"/>
  <c r="D8" i="2"/>
  <c r="H50" i="1"/>
  <c r="H49" i="1"/>
  <c r="H48" i="1"/>
  <c r="L44" i="1"/>
  <c r="H44" i="1"/>
  <c r="I44" i="1" s="1"/>
  <c r="M3" i="1"/>
  <c r="I4" i="1" l="1"/>
  <c r="I24" i="1"/>
</calcChain>
</file>

<file path=xl/sharedStrings.xml><?xml version="1.0" encoding="utf-8"?>
<sst xmlns="http://schemas.openxmlformats.org/spreadsheetml/2006/main" count="255" uniqueCount="150">
  <si>
    <t>מס' מציע: ______________________</t>
  </si>
  <si>
    <t>מינ'</t>
  </si>
  <si>
    <t>מקס'</t>
  </si>
  <si>
    <t>סעיף ראשי</t>
  </si>
  <si>
    <t>סעיף משנה</t>
  </si>
  <si>
    <t>ההיקף הנדרש</t>
  </si>
  <si>
    <t>מרכיב ציון</t>
  </si>
  <si>
    <t>משקל</t>
  </si>
  <si>
    <t>היקף שהוצג</t>
  </si>
  <si>
    <t>ציון משוקלל לסעיף</t>
  </si>
  <si>
    <t>ציון כולל</t>
  </si>
  <si>
    <t>היקף מינימום</t>
  </si>
  <si>
    <t>היקף מקסימום</t>
  </si>
  <si>
    <t>הפרש</t>
  </si>
  <si>
    <t>ניסיון המציע</t>
  </si>
  <si>
    <t>פסול</t>
  </si>
  <si>
    <t>התאמת הניסיון המוצג לנדרש במכרז</t>
  </si>
  <si>
    <t>ציון 1 - 10</t>
  </si>
  <si>
    <t>אי התאמה לנדרש</t>
  </si>
  <si>
    <t>התאמה מלאה לנדרש</t>
  </si>
  <si>
    <t>חוות דעת על המציע</t>
  </si>
  <si>
    <t>חוות דעת שנלקחה מאנשי הקשר כפי שמפורט בטופס בדיקת ההצעות</t>
  </si>
  <si>
    <t>חוות דעת מס' 1</t>
  </si>
  <si>
    <t>חוות דעת מס' 2</t>
  </si>
  <si>
    <t>חוות דעת מס' 3</t>
  </si>
  <si>
    <t>שם וחתימה</t>
  </si>
  <si>
    <t>הערה : בכל הקשור לתנאי סף - אם פסול באחד הפרטים ההצעה תפסל על הסף ולא ייערך שיקלול של המרכיבים האחרים</t>
  </si>
  <si>
    <t>המשרד</t>
  </si>
  <si>
    <t xml:space="preserve">משרד החינוך </t>
  </si>
  <si>
    <t>מכרז מס':</t>
  </si>
  <si>
    <t>דף:</t>
  </si>
  <si>
    <t>קוד מכרז:</t>
  </si>
  <si>
    <t>היחידה</t>
  </si>
  <si>
    <t>מתוך:</t>
  </si>
  <si>
    <t>תאריך עדכון:</t>
  </si>
  <si>
    <t>פרוט הנושא</t>
  </si>
  <si>
    <t>יחידת ספירה</t>
  </si>
  <si>
    <t>הצעה:</t>
  </si>
  <si>
    <t>הערות</t>
  </si>
  <si>
    <t>יחסי</t>
  </si>
  <si>
    <t>ערך</t>
  </si>
  <si>
    <t>ציון</t>
  </si>
  <si>
    <t>נסיון המציע</t>
  </si>
  <si>
    <t>עפ"י היקפים מינימליים נדרשים</t>
  </si>
  <si>
    <t>עפ"י המחוון</t>
  </si>
  <si>
    <t>התאמה של נסיון המציע לפעילות הנדרשת במכרז</t>
  </si>
  <si>
    <r>
      <t xml:space="preserve">ציון </t>
    </r>
    <r>
      <rPr>
        <sz val="9"/>
        <rFont val="Arial"/>
        <family val="2"/>
        <charset val="177"/>
      </rPr>
      <t>1-10</t>
    </r>
  </si>
  <si>
    <t>ציון משוקלל לנושא</t>
  </si>
  <si>
    <t>חוות דעת</t>
  </si>
  <si>
    <t>הצעת המחיר</t>
  </si>
  <si>
    <t>יחידת חישוב</t>
  </si>
  <si>
    <t>כמות</t>
  </si>
  <si>
    <t>סה"כ הצעת המחיר ללא מע"מ</t>
  </si>
  <si>
    <t>סה"כ הצעת המחיר כולל מע"מ</t>
  </si>
  <si>
    <t>משרד החינוך</t>
  </si>
  <si>
    <t>סה"כ משקל סעיפי איכות:</t>
  </si>
  <si>
    <t>משקל מחיר:</t>
  </si>
  <si>
    <t>הערכה כוללת</t>
  </si>
  <si>
    <t>מספר</t>
  </si>
  <si>
    <t>שם המציע</t>
  </si>
  <si>
    <t>הקריטריון</t>
  </si>
  <si>
    <t>נסיון הגוף המציע</t>
  </si>
  <si>
    <t>ציון סעיפי האיכות</t>
  </si>
  <si>
    <t>מחיר משוקלל</t>
  </si>
  <si>
    <t>ציון המחיר</t>
  </si>
  <si>
    <t>ציון סופי משוקלל</t>
  </si>
  <si>
    <t>דירוג יחסי</t>
  </si>
  <si>
    <t>משקל יחסי =&gt;</t>
  </si>
  <si>
    <t>ציון מוחלט =&gt;</t>
  </si>
  <si>
    <t>ציון יחסי  =&gt;&gt;</t>
  </si>
  <si>
    <t>משקל סעיפי האיכות</t>
  </si>
  <si>
    <t>משקל  מחיר</t>
  </si>
  <si>
    <t>סה"כ</t>
  </si>
  <si>
    <t>ציון מעבר מציון כולל של סעיפי האיכות לציון המחיר</t>
  </si>
  <si>
    <t xml:space="preserve">ציון מינימום נדרש בכל אחד מסעיפי האיכות בפני עצמו הינו </t>
  </si>
  <si>
    <t xml:space="preserve">אגף א' נכסים ולוגיסטיקה </t>
  </si>
  <si>
    <t>משקלי הסעיפים במידה וקיים ציון מבדק:</t>
  </si>
  <si>
    <t>משקלי הסעיפים במידה ולא קיים ציון מבדק:</t>
  </si>
  <si>
    <t>משקל ציון המבדק:</t>
  </si>
  <si>
    <t>ציון המבדק</t>
  </si>
  <si>
    <t>ציון המבדק היחסי</t>
  </si>
  <si>
    <t>ניסיון בביצוע עבודות ניקיון</t>
  </si>
  <si>
    <t>ניסיון בביצוע עבודות אחזקה</t>
  </si>
  <si>
    <t>חודש</t>
  </si>
  <si>
    <t>הדברה</t>
  </si>
  <si>
    <t>מבדק זכויות עובדים</t>
  </si>
  <si>
    <t>לא כולל מבדק</t>
  </si>
  <si>
    <t>כולל מבדק</t>
  </si>
  <si>
    <t>משקל ציון מבדק זכויות עובדים</t>
  </si>
  <si>
    <t>מבדק זכויות עובדים מטעם יחידת הביקורת של החשכ"ל</t>
  </si>
  <si>
    <r>
      <t>שנות ניסיון בביצוע הפעילות</t>
    </r>
    <r>
      <rPr>
        <b/>
        <sz val="11"/>
        <color indexed="10"/>
        <rFont val="Arial"/>
        <family val="2"/>
      </rPr>
      <t/>
    </r>
  </si>
  <si>
    <t>2 מבנים</t>
  </si>
  <si>
    <r>
      <t xml:space="preserve">ניסיון ב ביצוע עבודות </t>
    </r>
    <r>
      <rPr>
        <b/>
        <sz val="11"/>
        <rFont val="Arial"/>
        <family val="2"/>
      </rPr>
      <t>ניקיון</t>
    </r>
    <r>
      <rPr>
        <sz val="11"/>
        <rFont val="Arial"/>
        <family val="2"/>
      </rPr>
      <t xml:space="preserve"> במבני משרדים</t>
    </r>
  </si>
  <si>
    <t>3 שנים</t>
  </si>
  <si>
    <t>התאמה חלקית</t>
  </si>
  <si>
    <t>יומי</t>
  </si>
  <si>
    <t xml:space="preserve">תגבור כ"א במצב חירום: עובד ניקיון יומי - 8 שעות </t>
  </si>
  <si>
    <t>תגבור כ"א במצב חירום: עובד ניקיון כללי - 8 שעות</t>
  </si>
  <si>
    <t>הנושא: מתן שירותי תחזוקת מבנים, מערכות מיזוג אוויר, ניקיון, הדברה וגינון בבנייני המשרדים של מרכז הדרכה שיין בפ"ת</t>
  </si>
  <si>
    <t>פחות מ- 3 שנים</t>
  </si>
  <si>
    <t>4 שנים</t>
  </si>
  <si>
    <t>5 שנים</t>
  </si>
  <si>
    <t>6 שנים ומעלה</t>
  </si>
  <si>
    <t>פחות מ- 2 מבנים</t>
  </si>
  <si>
    <t>3 מבנים</t>
  </si>
  <si>
    <t>4 מבנים</t>
  </si>
  <si>
    <t>5 מבנים ומעלה</t>
  </si>
  <si>
    <r>
      <t xml:space="preserve">ניסיון ב ביצוע עבודות </t>
    </r>
    <r>
      <rPr>
        <b/>
        <sz val="11"/>
        <rFont val="Arial"/>
        <family val="2"/>
      </rPr>
      <t>אחזקה</t>
    </r>
    <r>
      <rPr>
        <sz val="11"/>
        <rFont val="Arial"/>
        <family val="2"/>
      </rPr>
      <t xml:space="preserve"> במבני משרדים</t>
    </r>
  </si>
  <si>
    <t>התאמה ברוב הנושאים</t>
  </si>
  <si>
    <t xml:space="preserve">עלות חודשית לשירותי אחזקה 
</t>
  </si>
  <si>
    <t xml:space="preserve">עלות חודשית לשירותי גינון
</t>
  </si>
  <si>
    <t xml:space="preserve">עלות לביצוע פעילות הדברה 
</t>
  </si>
  <si>
    <t xml:space="preserve">עלות חודשית לשירותי ניקיון יומי
</t>
  </si>
  <si>
    <t xml:space="preserve">עלות חודשית לשירותי ניקיון חודשי
</t>
  </si>
  <si>
    <t>היקף מבני משרדים בשטח של 1,500 מ"ר לפחות לכל מבנה</t>
  </si>
  <si>
    <t xml:space="preserve">פחות מ 1,000 מ"ר </t>
  </si>
  <si>
    <t>1,000 מ"ר</t>
  </si>
  <si>
    <t>1,001- 1,999 מ"ר</t>
  </si>
  <si>
    <t>2,000- 2,999 מ"ר</t>
  </si>
  <si>
    <t>3,000 מ"ר ומעלה</t>
  </si>
  <si>
    <t xml:space="preserve">פחות מ 2,000 מ"ר </t>
  </si>
  <si>
    <t>2,000 מ"ר</t>
  </si>
  <si>
    <t>2,001- 2,999 מ"ר</t>
  </si>
  <si>
    <t>3,000- 3,999 מ"ר</t>
  </si>
  <si>
    <t>4,000 מ"ר ומעלה</t>
  </si>
  <si>
    <t xml:space="preserve"> מנהל אחזקה וניקיון </t>
  </si>
  <si>
    <t>הכשרה</t>
  </si>
  <si>
    <t xml:space="preserve">טכנאי חשמל הרשום בפנקס הטכנאים ובעל רישיון בתוקף של חשמלאי לפחות 3X 250 A </t>
  </si>
  <si>
    <t>אינו טכנאי חשמל רשום / אינו בעל רישיון תקף של חשמלאי לפחות 3X250 A</t>
  </si>
  <si>
    <t xml:space="preserve">ניסיון בניהול ואחזקה </t>
  </si>
  <si>
    <t xml:space="preserve">פחות מ 500 מ"ר </t>
  </si>
  <si>
    <t>500 מ"ר</t>
  </si>
  <si>
    <t>501- 1,000 מ"ר</t>
  </si>
  <si>
    <t>1,001- 1,500 מ"ר</t>
  </si>
  <si>
    <t>1,501 מ"ר ומעלה</t>
  </si>
  <si>
    <t>1,501- 2,000 מ"ר</t>
  </si>
  <si>
    <t>2,001 מ"ר ומעלה</t>
  </si>
  <si>
    <t xml:space="preserve">פחות מ 2,500 מ"ר </t>
  </si>
  <si>
    <t>2,500 מ"ר</t>
  </si>
  <si>
    <t>2,500- 2,999 מ"ר</t>
  </si>
  <si>
    <t>מנהל אחזקה וניקיון</t>
  </si>
  <si>
    <t xml:space="preserve">היקף מבנים בשטח בנוי של לפחות 2,500 מ"ר </t>
  </si>
  <si>
    <t xml:space="preserve">היקף גינות וחצרות בשטח של לפחות 500 מ"ר </t>
  </si>
  <si>
    <t xml:space="preserve">היקף שטחי חניות ושטחים פתוחים של לפחות 1,000 מ"ר </t>
  </si>
  <si>
    <t xml:space="preserve">היקף שטחי חניות ושטחים פתוחים של לפחות 2,000 מ"ר </t>
  </si>
  <si>
    <t xml:space="preserve">היקף גינות וחצרות בשטח של לפחות 1,000 מ"ר </t>
  </si>
  <si>
    <t>7/4.2025</t>
  </si>
  <si>
    <t>ניסיון והכשרה של מנהל אחזקה וניקיון</t>
  </si>
  <si>
    <t>ניסיון מנהל אחזקה וניקיון</t>
  </si>
  <si>
    <t>מסמך מעודכן בעקבות הבהרה מיום ‏‏כ"ח סיון תשפ"ה,‏‏24 יוני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</si>
</sst>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  <charset val="177"/>
    </font>
    <font>
      <sz val="10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2"/>
      <name val="David"/>
      <family val="2"/>
      <charset val="177"/>
    </font>
    <font>
      <b/>
      <sz val="14"/>
      <name val="David"/>
      <family val="2"/>
      <charset val="177"/>
    </font>
    <font>
      <b/>
      <sz val="11"/>
      <name val="David"/>
      <family val="2"/>
      <charset val="177"/>
    </font>
    <font>
      <b/>
      <sz val="11"/>
      <name val="Arial"/>
      <family val="2"/>
      <charset val="177"/>
    </font>
    <font>
      <b/>
      <sz val="9"/>
      <name val="David"/>
      <family val="2"/>
      <charset val="177"/>
    </font>
    <font>
      <b/>
      <sz val="8"/>
      <name val="Arial"/>
      <family val="2"/>
      <charset val="177"/>
    </font>
    <font>
      <sz val="10"/>
      <name val="David"/>
      <family val="2"/>
      <charset val="177"/>
    </font>
    <font>
      <b/>
      <sz val="10"/>
      <name val="David"/>
      <family val="2"/>
      <charset val="177"/>
    </font>
    <font>
      <b/>
      <sz val="10"/>
      <name val="Arial"/>
      <family val="2"/>
      <charset val="177"/>
    </font>
    <font>
      <sz val="11"/>
      <name val="David"/>
      <family val="2"/>
      <charset val="177"/>
    </font>
    <font>
      <sz val="72"/>
      <name val="David"/>
      <family val="2"/>
      <charset val="177"/>
    </font>
    <font>
      <sz val="9"/>
      <name val="David"/>
      <family val="2"/>
      <charset val="177"/>
    </font>
    <font>
      <sz val="9"/>
      <name val="Arial"/>
      <family val="2"/>
      <charset val="177"/>
    </font>
    <font>
      <sz val="9"/>
      <name val="Arial"/>
      <family val="2"/>
    </font>
    <font>
      <b/>
      <sz val="9"/>
      <name val="Arial"/>
      <family val="2"/>
      <charset val="177"/>
    </font>
    <font>
      <b/>
      <sz val="9"/>
      <name val="Arial"/>
      <family val="2"/>
    </font>
    <font>
      <b/>
      <i/>
      <sz val="11"/>
      <name val="David"/>
      <family val="2"/>
      <charset val="177"/>
    </font>
    <font>
      <sz val="8"/>
      <name val="Arial"/>
      <family val="2"/>
      <charset val="177"/>
    </font>
    <font>
      <sz val="11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</font>
    <font>
      <b/>
      <i/>
      <sz val="10"/>
      <name val="Arial"/>
      <family val="2"/>
    </font>
    <font>
      <b/>
      <sz val="11"/>
      <name val="David"/>
      <family val="2"/>
    </font>
    <font>
      <b/>
      <u/>
      <sz val="16"/>
      <name val="David"/>
      <family val="2"/>
    </font>
    <font>
      <b/>
      <sz val="16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dotted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 diagonalUp="1" diagonalDown="1">
      <left style="double">
        <color indexed="64"/>
      </left>
      <right/>
      <top style="double">
        <color indexed="64"/>
      </top>
      <bottom style="double">
        <color indexed="64"/>
      </bottom>
      <diagonal style="dotted">
        <color indexed="64"/>
      </diagonal>
    </border>
    <border diagonalUp="1" diagonalDown="1">
      <left/>
      <right style="double">
        <color indexed="64"/>
      </right>
      <top style="double">
        <color indexed="64"/>
      </top>
      <bottom style="double">
        <color indexed="64"/>
      </bottom>
      <diagonal style="dotted">
        <color indexed="64"/>
      </diagonal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397">
    <xf numFmtId="0" fontId="0" fillId="0" borderId="0" xfId="0"/>
    <xf numFmtId="0" fontId="2" fillId="0" borderId="0" xfId="0" applyFont="1" applyFill="1" applyBorder="1" applyAlignment="1"/>
    <xf numFmtId="9" fontId="3" fillId="0" borderId="0" xfId="0" applyNumberFormat="1" applyFont="1" applyFill="1" applyBorder="1" applyAlignment="1"/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3" fontId="0" fillId="0" borderId="0" xfId="0" applyNumberFormat="1"/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0" xfId="0" applyFont="1" applyBorder="1" applyAlignment="1">
      <alignment horizontal="center" vertical="center" wrapText="1" readingOrder="2"/>
    </xf>
    <xf numFmtId="0" fontId="5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17" xfId="0" applyFont="1" applyBorder="1" applyAlignment="1">
      <alignment horizontal="center" vertical="center" wrapText="1" readingOrder="2"/>
    </xf>
    <xf numFmtId="0" fontId="5" fillId="0" borderId="18" xfId="0" applyFont="1" applyBorder="1" applyAlignment="1">
      <alignment horizontal="center" vertical="center" wrapText="1"/>
    </xf>
    <xf numFmtId="0" fontId="5" fillId="0" borderId="18" xfId="0" quotePrefix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 readingOrder="2"/>
    </xf>
    <xf numFmtId="0" fontId="5" fillId="0" borderId="25" xfId="0" applyFont="1" applyBorder="1" applyAlignment="1">
      <alignment horizontal="center" vertical="center" wrapText="1"/>
    </xf>
    <xf numFmtId="17" fontId="5" fillId="0" borderId="17" xfId="0" applyNumberFormat="1" applyFont="1" applyBorder="1" applyAlignment="1">
      <alignment horizontal="center" vertical="center" wrapText="1" readingOrder="2"/>
    </xf>
    <xf numFmtId="9" fontId="5" fillId="0" borderId="10" xfId="1" applyFont="1" applyFill="1" applyBorder="1" applyAlignment="1">
      <alignment horizontal="center" vertical="center" wrapText="1"/>
    </xf>
    <xf numFmtId="3" fontId="5" fillId="0" borderId="41" xfId="0" applyNumberFormat="1" applyFont="1" applyBorder="1" applyAlignment="1">
      <alignment horizontal="center" vertical="center" wrapText="1" readingOrder="2"/>
    </xf>
    <xf numFmtId="4" fontId="5" fillId="0" borderId="41" xfId="0" applyNumberFormat="1" applyFont="1" applyBorder="1" applyAlignment="1">
      <alignment horizontal="center" vertical="center" wrapText="1" readingOrder="2"/>
    </xf>
    <xf numFmtId="9" fontId="5" fillId="0" borderId="17" xfId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 readingOrder="2"/>
    </xf>
    <xf numFmtId="4" fontId="5" fillId="0" borderId="1" xfId="0" applyNumberFormat="1" applyFont="1" applyBorder="1" applyAlignment="1">
      <alignment horizontal="center" vertical="center" wrapText="1" readingOrder="2"/>
    </xf>
    <xf numFmtId="9" fontId="5" fillId="0" borderId="26" xfId="1" applyFont="1" applyFill="1" applyBorder="1" applyAlignment="1">
      <alignment horizontal="center" vertical="center" wrapText="1"/>
    </xf>
    <xf numFmtId="3" fontId="5" fillId="0" borderId="27" xfId="0" applyNumberFormat="1" applyFont="1" applyBorder="1" applyAlignment="1">
      <alignment horizontal="center" vertical="center" wrapText="1" readingOrder="2"/>
    </xf>
    <xf numFmtId="4" fontId="5" fillId="0" borderId="27" xfId="0" applyNumberFormat="1" applyFont="1" applyBorder="1" applyAlignment="1">
      <alignment horizontal="center" vertical="center" wrapText="1" readingOrder="2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3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49" xfId="0" applyFont="1" applyFill="1" applyBorder="1" applyAlignment="1">
      <alignment horizontal="centerContinuous" vertical="center" readingOrder="2"/>
    </xf>
    <xf numFmtId="0" fontId="10" fillId="0" borderId="50" xfId="0" applyFont="1" applyFill="1" applyBorder="1" applyAlignment="1">
      <alignment horizontal="center" vertical="center" readingOrder="2"/>
    </xf>
    <xf numFmtId="0" fontId="11" fillId="0" borderId="51" xfId="0" applyFont="1" applyFill="1" applyBorder="1" applyAlignment="1">
      <alignment horizontal="center" vertical="center" readingOrder="2"/>
    </xf>
    <xf numFmtId="0" fontId="11" fillId="0" borderId="49" xfId="0" applyFont="1" applyFill="1" applyBorder="1" applyAlignment="1">
      <alignment vertical="center"/>
    </xf>
    <xf numFmtId="0" fontId="12" fillId="0" borderId="52" xfId="0" applyFont="1" applyFill="1" applyBorder="1" applyAlignment="1">
      <alignment horizontal="center" vertical="center"/>
    </xf>
    <xf numFmtId="0" fontId="13" fillId="0" borderId="50" xfId="0" applyFont="1" applyFill="1" applyBorder="1" applyAlignment="1">
      <alignment horizontal="right" vertical="center"/>
    </xf>
    <xf numFmtId="0" fontId="13" fillId="0" borderId="50" xfId="0" applyFont="1" applyFill="1" applyBorder="1" applyAlignment="1">
      <alignment horizontal="left" vertical="center"/>
    </xf>
    <xf numFmtId="0" fontId="14" fillId="0" borderId="52" xfId="0" applyFont="1" applyFill="1" applyBorder="1" applyAlignment="1">
      <alignment vertical="center"/>
    </xf>
    <xf numFmtId="0" fontId="15" fillId="0" borderId="0" xfId="0" applyFont="1" applyFill="1" applyAlignment="1">
      <alignment readingOrder="2"/>
    </xf>
    <xf numFmtId="0" fontId="11" fillId="0" borderId="53" xfId="0" applyFont="1" applyFill="1" applyBorder="1" applyAlignment="1">
      <alignment horizontal="center" vertical="center" readingOrder="2"/>
    </xf>
    <xf numFmtId="0" fontId="11" fillId="0" borderId="53" xfId="0" applyFont="1" applyFill="1" applyBorder="1" applyAlignment="1">
      <alignment vertical="center"/>
    </xf>
    <xf numFmtId="0" fontId="12" fillId="0" borderId="56" xfId="0" applyFont="1" applyFill="1" applyBorder="1" applyAlignment="1">
      <alignment horizontal="center" vertical="center"/>
    </xf>
    <xf numFmtId="0" fontId="13" fillId="0" borderId="54" xfId="0" applyFont="1" applyFill="1" applyBorder="1" applyAlignment="1">
      <alignment horizontal="right" vertical="center"/>
    </xf>
    <xf numFmtId="0" fontId="13" fillId="0" borderId="54" xfId="0" applyFont="1" applyFill="1" applyBorder="1" applyAlignment="1">
      <alignment horizontal="left" vertical="center"/>
    </xf>
    <xf numFmtId="22" fontId="17" fillId="0" borderId="56" xfId="0" applyNumberFormat="1" applyFont="1" applyFill="1" applyBorder="1" applyAlignment="1">
      <alignment horizontal="center" vertical="center"/>
    </xf>
    <xf numFmtId="0" fontId="18" fillId="0" borderId="52" xfId="0" applyFont="1" applyFill="1" applyBorder="1" applyAlignment="1">
      <alignment horizontal="center" vertical="center" wrapText="1" readingOrder="2"/>
    </xf>
    <xf numFmtId="0" fontId="18" fillId="0" borderId="46" xfId="0" applyFont="1" applyFill="1" applyBorder="1" applyAlignment="1">
      <alignment horizontal="center" vertical="center" wrapText="1" readingOrder="2"/>
    </xf>
    <xf numFmtId="0" fontId="12" fillId="0" borderId="57" xfId="0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vertical="center" wrapText="1" readingOrder="2"/>
    </xf>
    <xf numFmtId="0" fontId="18" fillId="0" borderId="56" xfId="0" applyFont="1" applyFill="1" applyBorder="1" applyAlignment="1">
      <alignment horizontal="center" vertical="center" wrapText="1" readingOrder="2"/>
    </xf>
    <xf numFmtId="0" fontId="18" fillId="0" borderId="54" xfId="0" applyFont="1" applyFill="1" applyBorder="1" applyAlignment="1">
      <alignment horizontal="center" vertical="center" wrapText="1" readingOrder="2"/>
    </xf>
    <xf numFmtId="0" fontId="18" fillId="0" borderId="58" xfId="0" applyFont="1" applyFill="1" applyBorder="1" applyAlignment="1">
      <alignment horizontal="center" vertical="center" wrapText="1" readingOrder="2"/>
    </xf>
    <xf numFmtId="0" fontId="19" fillId="0" borderId="0" xfId="0" applyFont="1" applyFill="1" applyAlignment="1">
      <alignment horizontal="center" vertical="center" wrapText="1" readingOrder="2"/>
    </xf>
    <xf numFmtId="0" fontId="15" fillId="0" borderId="60" xfId="0" applyFont="1" applyFill="1" applyBorder="1" applyAlignment="1">
      <alignment horizontal="center" vertical="center" wrapText="1" readingOrder="2"/>
    </xf>
    <xf numFmtId="0" fontId="20" fillId="0" borderId="61" xfId="0" applyFont="1" applyFill="1" applyBorder="1" applyAlignment="1">
      <alignment horizontal="center" vertical="center" wrapText="1" readingOrder="2"/>
    </xf>
    <xf numFmtId="9" fontId="21" fillId="0" borderId="57" xfId="0" applyNumberFormat="1" applyFont="1" applyFill="1" applyBorder="1" applyAlignment="1">
      <alignment horizontal="center" vertical="center" wrapText="1" readingOrder="2"/>
    </xf>
    <xf numFmtId="4" fontId="22" fillId="0" borderId="46" xfId="0" applyNumberFormat="1" applyFont="1" applyFill="1" applyBorder="1" applyAlignment="1">
      <alignment horizontal="center" vertical="center" wrapText="1" readingOrder="2"/>
    </xf>
    <xf numFmtId="4" fontId="22" fillId="0" borderId="62" xfId="0" applyNumberFormat="1" applyFont="1" applyFill="1" applyBorder="1" applyAlignment="1">
      <alignment horizontal="center" vertical="center" wrapText="1" readingOrder="2"/>
    </xf>
    <xf numFmtId="0" fontId="13" fillId="0" borderId="57" xfId="0" applyFont="1" applyFill="1" applyBorder="1" applyAlignment="1">
      <alignment horizontal="center" vertical="center" wrapText="1" readingOrder="2"/>
    </xf>
    <xf numFmtId="0" fontId="15" fillId="0" borderId="64" xfId="0" applyFont="1" applyFill="1" applyBorder="1" applyAlignment="1">
      <alignment horizontal="center" vertical="center" wrapText="1" readingOrder="2"/>
    </xf>
    <xf numFmtId="4" fontId="22" fillId="0" borderId="64" xfId="0" applyNumberFormat="1" applyFont="1" applyFill="1" applyBorder="1" applyAlignment="1">
      <alignment horizontal="center" vertical="center" wrapText="1" readingOrder="2"/>
    </xf>
    <xf numFmtId="0" fontId="13" fillId="0" borderId="65" xfId="0" applyFont="1" applyFill="1" applyBorder="1" applyAlignment="1">
      <alignment horizontal="center" vertical="center" wrapText="1" readingOrder="2"/>
    </xf>
    <xf numFmtId="0" fontId="15" fillId="0" borderId="66" xfId="0" applyFont="1" applyFill="1" applyBorder="1" applyAlignment="1">
      <alignment horizontal="center" vertical="center" wrapText="1" readingOrder="2"/>
    </xf>
    <xf numFmtId="9" fontId="21" fillId="0" borderId="67" xfId="0" applyNumberFormat="1" applyFont="1" applyFill="1" applyBorder="1" applyAlignment="1">
      <alignment horizontal="center" vertical="center" wrapText="1" readingOrder="2"/>
    </xf>
    <xf numFmtId="4" fontId="22" fillId="0" borderId="68" xfId="0" applyNumberFormat="1" applyFont="1" applyFill="1" applyBorder="1" applyAlignment="1">
      <alignment horizontal="center" vertical="center" wrapText="1" readingOrder="2"/>
    </xf>
    <xf numFmtId="0" fontId="13" fillId="0" borderId="67" xfId="0" applyFont="1" applyFill="1" applyBorder="1" applyAlignment="1">
      <alignment horizontal="center" vertical="center" wrapText="1" readingOrder="2"/>
    </xf>
    <xf numFmtId="0" fontId="11" fillId="2" borderId="70" xfId="0" applyFont="1" applyFill="1" applyBorder="1" applyAlignment="1">
      <alignment horizontal="center" vertical="center" wrapText="1" readingOrder="2"/>
    </xf>
    <xf numFmtId="0" fontId="13" fillId="2" borderId="71" xfId="0" applyFont="1" applyFill="1" applyBorder="1" applyAlignment="1">
      <alignment horizontal="center" vertical="center" wrapText="1" readingOrder="2"/>
    </xf>
    <xf numFmtId="9" fontId="23" fillId="2" borderId="72" xfId="0" applyNumberFormat="1" applyFont="1" applyFill="1" applyBorder="1" applyAlignment="1">
      <alignment horizontal="center" vertical="center" wrapText="1" readingOrder="2"/>
    </xf>
    <xf numFmtId="4" fontId="24" fillId="2" borderId="73" xfId="0" applyNumberFormat="1" applyFont="1" applyFill="1" applyBorder="1" applyAlignment="1">
      <alignment horizontal="center" vertical="center" wrapText="1" readingOrder="2"/>
    </xf>
    <xf numFmtId="4" fontId="24" fillId="2" borderId="74" xfId="0" applyNumberFormat="1" applyFont="1" applyFill="1" applyBorder="1" applyAlignment="1">
      <alignment horizontal="center" vertical="center" wrapText="1" readingOrder="2"/>
    </xf>
    <xf numFmtId="0" fontId="13" fillId="2" borderId="72" xfId="0" applyFont="1" applyFill="1" applyBorder="1" applyAlignment="1">
      <alignment horizontal="center" vertical="center" wrapText="1" readingOrder="2"/>
    </xf>
    <xf numFmtId="0" fontId="15" fillId="0" borderId="30" xfId="0" applyFont="1" applyFill="1" applyBorder="1" applyAlignment="1">
      <alignment horizontal="center" vertical="center" wrapText="1" readingOrder="2"/>
    </xf>
    <xf numFmtId="9" fontId="22" fillId="0" borderId="67" xfId="0" applyNumberFormat="1" applyFont="1" applyFill="1" applyBorder="1" applyAlignment="1">
      <alignment horizontal="center" vertical="center" wrapText="1" readingOrder="2"/>
    </xf>
    <xf numFmtId="4" fontId="22" fillId="0" borderId="0" xfId="0" applyNumberFormat="1" applyFont="1" applyFill="1" applyBorder="1" applyAlignment="1">
      <alignment horizontal="center" vertical="center" wrapText="1" readingOrder="2"/>
    </xf>
    <xf numFmtId="0" fontId="13" fillId="0" borderId="75" xfId="0" applyFont="1" applyFill="1" applyBorder="1" applyAlignment="1">
      <alignment horizontal="center" vertical="center" wrapText="1" readingOrder="2"/>
    </xf>
    <xf numFmtId="0" fontId="13" fillId="0" borderId="77" xfId="0" applyFont="1" applyFill="1" applyBorder="1" applyAlignment="1">
      <alignment horizontal="center" vertical="center" wrapText="1" readingOrder="2"/>
    </xf>
    <xf numFmtId="1" fontId="20" fillId="0" borderId="80" xfId="0" applyNumberFormat="1" applyFont="1" applyFill="1" applyBorder="1" applyAlignment="1">
      <alignment horizontal="center" vertical="center" wrapText="1" readingOrder="2"/>
    </xf>
    <xf numFmtId="4" fontId="24" fillId="0" borderId="46" xfId="0" applyNumberFormat="1" applyFont="1" applyFill="1" applyBorder="1" applyAlignment="1">
      <alignment horizontal="center" vertical="center" wrapText="1" readingOrder="2"/>
    </xf>
    <xf numFmtId="2" fontId="20" fillId="0" borderId="65" xfId="0" applyNumberFormat="1" applyFont="1" applyFill="1" applyBorder="1" applyAlignment="1">
      <alignment horizontal="center" vertical="center" wrapText="1" readingOrder="2"/>
    </xf>
    <xf numFmtId="4" fontId="24" fillId="0" borderId="64" xfId="0" applyNumberFormat="1" applyFont="1" applyFill="1" applyBorder="1" applyAlignment="1">
      <alignment horizontal="center" vertical="center" wrapText="1" readingOrder="2"/>
    </xf>
    <xf numFmtId="4" fontId="24" fillId="0" borderId="47" xfId="0" applyNumberFormat="1" applyFont="1" applyFill="1" applyBorder="1" applyAlignment="1">
      <alignment horizontal="center" vertical="center" wrapText="1" readingOrder="2"/>
    </xf>
    <xf numFmtId="1" fontId="20" fillId="0" borderId="65" xfId="0" applyNumberFormat="1" applyFont="1" applyFill="1" applyBorder="1" applyAlignment="1">
      <alignment horizontal="center" vertical="center" wrapText="1" readingOrder="2"/>
    </xf>
    <xf numFmtId="0" fontId="15" fillId="0" borderId="81" xfId="0" applyFont="1" applyFill="1" applyBorder="1" applyAlignment="1">
      <alignment horizontal="center" vertical="center" wrapText="1" readingOrder="2"/>
    </xf>
    <xf numFmtId="3" fontId="24" fillId="0" borderId="82" xfId="0" applyNumberFormat="1" applyFont="1" applyFill="1" applyBorder="1" applyAlignment="1">
      <alignment horizontal="center" vertical="center" wrapText="1" readingOrder="2"/>
    </xf>
    <xf numFmtId="0" fontId="11" fillId="2" borderId="74" xfId="0" applyFont="1" applyFill="1" applyBorder="1" applyAlignment="1">
      <alignment horizontal="center" vertical="center" wrapText="1" readingOrder="2"/>
    </xf>
    <xf numFmtId="3" fontId="23" fillId="2" borderId="72" xfId="0" applyNumberFormat="1" applyFont="1" applyFill="1" applyBorder="1" applyAlignment="1">
      <alignment horizontal="center" vertical="center" wrapText="1" readingOrder="2"/>
    </xf>
    <xf numFmtId="3" fontId="23" fillId="2" borderId="73" xfId="0" applyNumberFormat="1" applyFont="1" applyFill="1" applyBorder="1" applyAlignment="1">
      <alignment horizontal="center" vertical="center" wrapText="1" readingOrder="2"/>
    </xf>
    <xf numFmtId="4" fontId="24" fillId="2" borderId="83" xfId="0" applyNumberFormat="1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readingOrder="2"/>
    </xf>
    <xf numFmtId="0" fontId="12" fillId="0" borderId="52" xfId="0" applyFont="1" applyFill="1" applyBorder="1" applyAlignment="1">
      <alignment vertical="center"/>
    </xf>
    <xf numFmtId="0" fontId="13" fillId="0" borderId="50" xfId="0" applyFont="1" applyFill="1" applyBorder="1" applyAlignment="1">
      <alignment vertical="center"/>
    </xf>
    <xf numFmtId="0" fontId="12" fillId="0" borderId="56" xfId="0" applyFont="1" applyFill="1" applyBorder="1" applyAlignment="1">
      <alignment vertical="center"/>
    </xf>
    <xf numFmtId="0" fontId="13" fillId="0" borderId="53" xfId="0" applyFont="1" applyFill="1" applyBorder="1" applyAlignment="1">
      <alignment vertical="center"/>
    </xf>
    <xf numFmtId="9" fontId="12" fillId="0" borderId="52" xfId="0" applyNumberFormat="1" applyFont="1" applyFill="1" applyBorder="1" applyAlignment="1">
      <alignment horizontal="centerContinuous" vertical="center"/>
    </xf>
    <xf numFmtId="0" fontId="18" fillId="0" borderId="0" xfId="0" applyFont="1" applyFill="1"/>
    <xf numFmtId="0" fontId="18" fillId="0" borderId="0" xfId="0" applyFont="1" applyFill="1" applyAlignment="1">
      <alignment horizontal="center" vertical="center"/>
    </xf>
    <xf numFmtId="9" fontId="23" fillId="0" borderId="54" xfId="0" applyNumberFormat="1" applyFont="1" applyFill="1" applyBorder="1" applyAlignment="1">
      <alignment horizontal="center" vertical="center"/>
    </xf>
    <xf numFmtId="9" fontId="23" fillId="0" borderId="90" xfId="0" applyNumberFormat="1" applyFont="1" applyFill="1" applyBorder="1" applyAlignment="1">
      <alignment horizontal="center" vertical="center"/>
    </xf>
    <xf numFmtId="9" fontId="23" fillId="0" borderId="79" xfId="0" applyNumberFormat="1" applyFont="1" applyFill="1" applyBorder="1" applyAlignment="1">
      <alignment horizontal="center" vertical="center"/>
    </xf>
    <xf numFmtId="0" fontId="26" fillId="0" borderId="54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2" fontId="15" fillId="0" borderId="89" xfId="0" applyNumberFormat="1" applyFont="1" applyFill="1" applyBorder="1" applyAlignment="1">
      <alignment horizontal="center" vertical="center" wrapText="1"/>
    </xf>
    <xf numFmtId="2" fontId="28" fillId="0" borderId="0" xfId="0" applyNumberFormat="1" applyFont="1" applyFill="1" applyAlignment="1">
      <alignment horizontal="center" vertical="center" wrapText="1"/>
    </xf>
    <xf numFmtId="2" fontId="28" fillId="0" borderId="20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61" xfId="0" applyFont="1" applyFill="1" applyBorder="1" applyAlignment="1">
      <alignment horizontal="center" vertical="center" wrapText="1"/>
    </xf>
    <xf numFmtId="2" fontId="28" fillId="0" borderId="46" xfId="0" applyNumberFormat="1" applyFont="1" applyFill="1" applyBorder="1" applyAlignment="1">
      <alignment horizontal="center" vertical="center" wrapText="1"/>
    </xf>
    <xf numFmtId="2" fontId="28" fillId="0" borderId="45" xfId="0" applyNumberFormat="1" applyFont="1" applyFill="1" applyBorder="1" applyAlignment="1">
      <alignment horizontal="center" vertical="center" wrapText="1"/>
    </xf>
    <xf numFmtId="0" fontId="15" fillId="0" borderId="89" xfId="0" applyFont="1" applyFill="1" applyBorder="1" applyAlignment="1">
      <alignment horizontal="center" vertical="center" wrapText="1"/>
    </xf>
    <xf numFmtId="0" fontId="28" fillId="0" borderId="86" xfId="0" applyFont="1" applyFill="1" applyBorder="1"/>
    <xf numFmtId="0" fontId="15" fillId="0" borderId="87" xfId="0" applyFont="1" applyFill="1" applyBorder="1"/>
    <xf numFmtId="0" fontId="15" fillId="0" borderId="91" xfId="0" applyFont="1" applyFill="1" applyBorder="1"/>
    <xf numFmtId="0" fontId="28" fillId="0" borderId="87" xfId="0" applyFont="1" applyFill="1" applyBorder="1" applyAlignment="1">
      <alignment horizontal="center"/>
    </xf>
    <xf numFmtId="0" fontId="28" fillId="0" borderId="96" xfId="0" applyFont="1" applyFill="1" applyBorder="1" applyAlignment="1">
      <alignment horizontal="center"/>
    </xf>
    <xf numFmtId="0" fontId="28" fillId="0" borderId="97" xfId="0" applyFont="1" applyFill="1" applyBorder="1" applyAlignment="1">
      <alignment horizontal="center"/>
    </xf>
    <xf numFmtId="3" fontId="28" fillId="0" borderId="98" xfId="0" applyNumberFormat="1" applyFont="1" applyFill="1" applyBorder="1" applyAlignment="1">
      <alignment horizontal="center"/>
    </xf>
    <xf numFmtId="0" fontId="28" fillId="0" borderId="91" xfId="0" applyFont="1" applyFill="1" applyBorder="1"/>
    <xf numFmtId="0" fontId="15" fillId="0" borderId="0" xfId="0" applyFont="1" applyFill="1"/>
    <xf numFmtId="0" fontId="15" fillId="0" borderId="49" xfId="0" applyFont="1" applyFill="1" applyBorder="1"/>
    <xf numFmtId="0" fontId="15" fillId="0" borderId="50" xfId="0" applyFont="1" applyFill="1" applyBorder="1"/>
    <xf numFmtId="0" fontId="15" fillId="0" borderId="52" xfId="0" applyFont="1" applyFill="1" applyBorder="1"/>
    <xf numFmtId="0" fontId="15" fillId="0" borderId="84" xfId="0" applyFont="1" applyFill="1" applyBorder="1"/>
    <xf numFmtId="0" fontId="15" fillId="0" borderId="0" xfId="0" applyFont="1" applyFill="1" applyBorder="1"/>
    <xf numFmtId="0" fontId="15" fillId="0" borderId="67" xfId="0" applyFont="1" applyFill="1" applyBorder="1"/>
    <xf numFmtId="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 wrapText="1"/>
    </xf>
    <xf numFmtId="9" fontId="16" fillId="0" borderId="0" xfId="0" applyNumberFormat="1" applyFont="1" applyFill="1" applyBorder="1" applyAlignment="1">
      <alignment horizontal="center"/>
    </xf>
    <xf numFmtId="0" fontId="9" fillId="0" borderId="0" xfId="0" applyFont="1" applyFill="1" applyBorder="1"/>
    <xf numFmtId="0" fontId="18" fillId="0" borderId="0" xfId="0" applyFont="1" applyFill="1" applyBorder="1"/>
    <xf numFmtId="0" fontId="15" fillId="0" borderId="53" xfId="0" applyFont="1" applyFill="1" applyBorder="1"/>
    <xf numFmtId="0" fontId="15" fillId="0" borderId="54" xfId="0" applyFont="1" applyFill="1" applyBorder="1"/>
    <xf numFmtId="0" fontId="15" fillId="0" borderId="56" xfId="0" applyFont="1" applyFill="1" applyBorder="1"/>
    <xf numFmtId="0" fontId="18" fillId="0" borderId="0" xfId="0" applyFont="1" applyFill="1" applyAlignment="1">
      <alignment horizontal="centerContinuous" vertical="center" wrapText="1"/>
    </xf>
    <xf numFmtId="0" fontId="18" fillId="0" borderId="86" xfId="0" applyFont="1" applyFill="1" applyBorder="1" applyAlignment="1">
      <alignment horizontal="center" vertical="center" wrapText="1"/>
    </xf>
    <xf numFmtId="9" fontId="12" fillId="0" borderId="85" xfId="0" applyNumberFormat="1" applyFont="1" applyFill="1" applyBorder="1" applyAlignment="1">
      <alignment horizontal="centerContinuous" vertical="center"/>
    </xf>
    <xf numFmtId="2" fontId="28" fillId="0" borderId="0" xfId="0" applyNumberFormat="1" applyFont="1" applyFill="1" applyBorder="1" applyAlignment="1">
      <alignment horizontal="center" vertical="center" wrapText="1"/>
    </xf>
    <xf numFmtId="2" fontId="28" fillId="0" borderId="59" xfId="0" applyNumberFormat="1" applyFont="1" applyFill="1" applyBorder="1" applyAlignment="1">
      <alignment horizontal="center" vertical="center" wrapText="1"/>
    </xf>
    <xf numFmtId="2" fontId="28" fillId="0" borderId="92" xfId="0" applyNumberFormat="1" applyFont="1" applyFill="1" applyBorder="1" applyAlignment="1">
      <alignment horizontal="center" vertical="center" wrapText="1"/>
    </xf>
    <xf numFmtId="2" fontId="28" fillId="0" borderId="63" xfId="0" applyNumberFormat="1" applyFont="1" applyFill="1" applyBorder="1" applyAlignment="1">
      <alignment horizontal="center" vertical="center" wrapText="1"/>
    </xf>
    <xf numFmtId="2" fontId="28" fillId="0" borderId="69" xfId="0" applyNumberFormat="1" applyFont="1" applyFill="1" applyBorder="1" applyAlignment="1">
      <alignment horizontal="center" vertical="center" wrapText="1"/>
    </xf>
    <xf numFmtId="9" fontId="23" fillId="0" borderId="98" xfId="0" applyNumberFormat="1" applyFont="1" applyFill="1" applyBorder="1" applyAlignment="1">
      <alignment horizontal="center" vertical="center"/>
    </xf>
    <xf numFmtId="2" fontId="28" fillId="0" borderId="90" xfId="0" applyNumberFormat="1" applyFont="1" applyFill="1" applyBorder="1" applyAlignment="1">
      <alignment horizontal="center" vertical="center" wrapText="1"/>
    </xf>
    <xf numFmtId="0" fontId="18" fillId="0" borderId="56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Continuous" vertical="center" wrapText="1"/>
    </xf>
    <xf numFmtId="0" fontId="31" fillId="0" borderId="91" xfId="0" applyFont="1" applyFill="1" applyBorder="1" applyAlignment="1">
      <alignment horizontal="centerContinuous" vertical="center" wrapText="1"/>
    </xf>
    <xf numFmtId="0" fontId="31" fillId="0" borderId="0" xfId="2" applyFont="1" applyFill="1" applyBorder="1" applyAlignment="1">
      <alignment vertical="center"/>
    </xf>
    <xf numFmtId="0" fontId="31" fillId="0" borderId="1" xfId="2" applyFont="1" applyFill="1" applyBorder="1" applyAlignment="1">
      <alignment horizontal="center" vertical="center"/>
    </xf>
    <xf numFmtId="9" fontId="31" fillId="0" borderId="1" xfId="2" applyNumberFormat="1" applyFont="1" applyFill="1" applyBorder="1" applyAlignment="1">
      <alignment horizontal="center" vertical="center"/>
    </xf>
    <xf numFmtId="0" fontId="15" fillId="0" borderId="68" xfId="0" applyFont="1" applyFill="1" applyBorder="1" applyAlignment="1">
      <alignment horizontal="center" vertical="center" wrapText="1" readingOrder="2"/>
    </xf>
    <xf numFmtId="1" fontId="20" fillId="0" borderId="89" xfId="0" applyNumberFormat="1" applyFont="1" applyFill="1" applyBorder="1" applyAlignment="1">
      <alignment horizontal="center" vertical="center" wrapText="1" readingOrder="2"/>
    </xf>
    <xf numFmtId="3" fontId="24" fillId="0" borderId="67" xfId="0" applyNumberFormat="1" applyFont="1" applyFill="1" applyBorder="1" applyAlignment="1">
      <alignment horizontal="center" vertical="center" wrapText="1" readingOrder="2"/>
    </xf>
    <xf numFmtId="4" fontId="24" fillId="0" borderId="0" xfId="0" applyNumberFormat="1" applyFont="1" applyFill="1" applyBorder="1" applyAlignment="1">
      <alignment horizontal="center" vertical="center" wrapText="1" readingOrder="2"/>
    </xf>
    <xf numFmtId="4" fontId="24" fillId="0" borderId="68" xfId="0" applyNumberFormat="1" applyFont="1" applyFill="1" applyBorder="1" applyAlignment="1">
      <alignment horizontal="center" vertical="center" wrapText="1" readingOrder="2"/>
    </xf>
    <xf numFmtId="0" fontId="9" fillId="0" borderId="56" xfId="0" applyFont="1" applyFill="1" applyBorder="1" applyAlignment="1">
      <alignment horizontal="center" vertical="center" readingOrder="2"/>
    </xf>
    <xf numFmtId="0" fontId="5" fillId="0" borderId="104" xfId="0" applyFont="1" applyBorder="1" applyAlignment="1">
      <alignment horizontal="center" vertical="center" wrapText="1" readingOrder="2"/>
    </xf>
    <xf numFmtId="0" fontId="5" fillId="0" borderId="105" xfId="0" quotePrefix="1" applyFont="1" applyBorder="1" applyAlignment="1">
      <alignment horizontal="center" vertical="center" wrapText="1"/>
    </xf>
    <xf numFmtId="17" fontId="5" fillId="0" borderId="104" xfId="0" applyNumberFormat="1" applyFont="1" applyBorder="1" applyAlignment="1">
      <alignment horizontal="center" vertical="center" wrapText="1" readingOrder="2"/>
    </xf>
    <xf numFmtId="0" fontId="5" fillId="0" borderId="19" xfId="0" applyFont="1" applyFill="1" applyBorder="1" applyAlignment="1">
      <alignment horizontal="center" vertical="center" wrapText="1" readingOrder="2"/>
    </xf>
    <xf numFmtId="0" fontId="5" fillId="0" borderId="2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 readingOrder="2"/>
    </xf>
    <xf numFmtId="3" fontId="24" fillId="0" borderId="76" xfId="0" applyNumberFormat="1" applyFont="1" applyFill="1" applyBorder="1" applyAlignment="1">
      <alignment horizontal="center" vertical="center" wrapText="1" readingOrder="2"/>
    </xf>
    <xf numFmtId="3" fontId="24" fillId="0" borderId="47" xfId="0" applyNumberFormat="1" applyFont="1" applyFill="1" applyBorder="1" applyAlignment="1">
      <alignment horizontal="center" vertical="center" wrapText="1" readingOrder="2"/>
    </xf>
    <xf numFmtId="4" fontId="24" fillId="0" borderId="1" xfId="0" applyNumberFormat="1" applyFont="1" applyFill="1" applyBorder="1" applyAlignment="1">
      <alignment horizontal="center" vertical="center" wrapText="1" readingOrder="2"/>
    </xf>
    <xf numFmtId="0" fontId="15" fillId="0" borderId="20" xfId="0" applyFont="1" applyFill="1" applyBorder="1" applyAlignment="1">
      <alignment horizontal="center" vertical="center" wrapText="1" readingOrder="2"/>
    </xf>
    <xf numFmtId="4" fontId="24" fillId="0" borderId="45" xfId="0" applyNumberFormat="1" applyFont="1" applyFill="1" applyBorder="1" applyAlignment="1">
      <alignment horizontal="center" vertical="center" wrapText="1" readingOrder="2"/>
    </xf>
    <xf numFmtId="4" fontId="24" fillId="0" borderId="106" xfId="0" applyNumberFormat="1" applyFont="1" applyFill="1" applyBorder="1" applyAlignment="1">
      <alignment horizontal="center" vertical="center" wrapText="1" readingOrder="2"/>
    </xf>
    <xf numFmtId="0" fontId="15" fillId="0" borderId="45" xfId="0" applyFont="1" applyFill="1" applyBorder="1" applyAlignment="1">
      <alignment horizontal="center" vertical="center" wrapText="1" readingOrder="2"/>
    </xf>
    <xf numFmtId="0" fontId="18" fillId="0" borderId="81" xfId="0" applyFont="1" applyFill="1" applyBorder="1" applyAlignment="1">
      <alignment horizontal="center" vertical="center" wrapText="1" readingOrder="2"/>
    </xf>
    <xf numFmtId="0" fontId="15" fillId="0" borderId="1" xfId="0" applyFont="1" applyFill="1" applyBorder="1" applyAlignment="1">
      <alignment horizontal="center" vertical="center" wrapText="1" readingOrder="2"/>
    </xf>
    <xf numFmtId="0" fontId="5" fillId="0" borderId="19" xfId="0" applyFont="1" applyBorder="1" applyAlignment="1">
      <alignment horizontal="center" vertical="center" wrapText="1" readingOrder="2"/>
    </xf>
    <xf numFmtId="0" fontId="5" fillId="0" borderId="21" xfId="0" applyFont="1" applyBorder="1" applyAlignment="1">
      <alignment horizontal="center" vertical="center" wrapText="1"/>
    </xf>
    <xf numFmtId="0" fontId="5" fillId="0" borderId="107" xfId="0" applyFont="1" applyBorder="1" applyAlignment="1">
      <alignment horizontal="center" vertical="center" wrapText="1" readingOrder="2"/>
    </xf>
    <xf numFmtId="0" fontId="5" fillId="0" borderId="10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 readingOrder="2"/>
    </xf>
    <xf numFmtId="0" fontId="8" fillId="0" borderId="0" xfId="0" applyFont="1" applyAlignment="1">
      <alignment horizontal="center" wrapText="1"/>
    </xf>
    <xf numFmtId="0" fontId="0" fillId="0" borderId="46" xfId="0" applyBorder="1" applyAlignment="1">
      <alignment horizontal="center"/>
    </xf>
    <xf numFmtId="0" fontId="0" fillId="0" borderId="48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 readingOrder="2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 readingOrder="2"/>
    </xf>
    <xf numFmtId="0" fontId="0" fillId="0" borderId="0" xfId="0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20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5" fillId="0" borderId="3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 readingOrder="2"/>
    </xf>
    <xf numFmtId="0" fontId="5" fillId="0" borderId="11" xfId="0" applyFont="1" applyBorder="1" applyAlignment="1">
      <alignment horizontal="center" vertical="center" wrapText="1" readingOrder="2"/>
    </xf>
    <xf numFmtId="0" fontId="5" fillId="0" borderId="26" xfId="0" applyFont="1" applyBorder="1" applyAlignment="1">
      <alignment vertical="center" wrapText="1" readingOrder="2"/>
    </xf>
    <xf numFmtId="0" fontId="5" fillId="0" borderId="114" xfId="0" applyFont="1" applyBorder="1" applyAlignment="1">
      <alignment horizontal="center" vertical="center" wrapText="1" readingOrder="2"/>
    </xf>
    <xf numFmtId="0" fontId="5" fillId="0" borderId="8" xfId="0" applyFont="1" applyBorder="1" applyAlignment="1">
      <alignment horizontal="center" vertical="center" wrapText="1" readingOrder="2"/>
    </xf>
    <xf numFmtId="0" fontId="5" fillId="0" borderId="120" xfId="0" applyFont="1" applyBorder="1" applyAlignment="1">
      <alignment horizontal="center" vertical="center" wrapText="1" readingOrder="2"/>
    </xf>
    <xf numFmtId="0" fontId="5" fillId="0" borderId="103" xfId="0" applyFont="1" applyBorder="1" applyAlignment="1">
      <alignment horizontal="center" vertical="center" wrapText="1" readingOrder="2"/>
    </xf>
    <xf numFmtId="0" fontId="5" fillId="0" borderId="119" xfId="0" applyFont="1" applyBorder="1" applyAlignment="1">
      <alignment horizontal="center" vertical="center" wrapText="1" readingOrder="2"/>
    </xf>
    <xf numFmtId="0" fontId="5" fillId="0" borderId="22" xfId="0" applyFont="1" applyBorder="1" applyAlignment="1">
      <alignment horizontal="center" vertical="center" wrapText="1"/>
    </xf>
    <xf numFmtId="0" fontId="5" fillId="0" borderId="117" xfId="0" applyFont="1" applyBorder="1" applyAlignment="1">
      <alignment horizontal="center" vertical="center" wrapText="1" readingOrder="2"/>
    </xf>
    <xf numFmtId="0" fontId="5" fillId="0" borderId="122" xfId="0" applyFont="1" applyBorder="1" applyAlignment="1">
      <alignment horizontal="center" vertical="center" wrapText="1" readingOrder="2"/>
    </xf>
    <xf numFmtId="0" fontId="5" fillId="0" borderId="125" xfId="0" applyFont="1" applyBorder="1" applyAlignment="1">
      <alignment horizontal="center" vertical="center" wrapText="1" readingOrder="2"/>
    </xf>
    <xf numFmtId="0" fontId="5" fillId="0" borderId="10" xfId="0" applyFont="1" applyBorder="1" applyAlignment="1">
      <alignment vertical="center" wrapText="1" readingOrder="2"/>
    </xf>
    <xf numFmtId="0" fontId="15" fillId="0" borderId="127" xfId="0" applyFont="1" applyFill="1" applyBorder="1" applyAlignment="1">
      <alignment horizontal="center" vertical="center" wrapText="1" readingOrder="2"/>
    </xf>
    <xf numFmtId="0" fontId="13" fillId="0" borderId="128" xfId="0" applyFont="1" applyFill="1" applyBorder="1" applyAlignment="1">
      <alignment horizontal="center" vertical="center" wrapText="1" readingOrder="2"/>
    </xf>
    <xf numFmtId="0" fontId="15" fillId="3" borderId="116" xfId="2" applyFont="1" applyFill="1" applyBorder="1" applyAlignment="1">
      <alignment horizontal="center" vertical="center" wrapText="1" readingOrder="2"/>
    </xf>
    <xf numFmtId="0" fontId="11" fillId="2" borderId="3" xfId="0" applyFont="1" applyFill="1" applyBorder="1" applyAlignment="1">
      <alignment horizontal="center" vertical="center" wrapText="1" readingOrder="2"/>
    </xf>
    <xf numFmtId="0" fontId="13" fillId="2" borderId="129" xfId="0" applyFont="1" applyFill="1" applyBorder="1" applyAlignment="1">
      <alignment horizontal="center" vertical="center" wrapText="1" readingOrder="2"/>
    </xf>
    <xf numFmtId="9" fontId="23" fillId="2" borderId="130" xfId="0" applyNumberFormat="1" applyFont="1" applyFill="1" applyBorder="1" applyAlignment="1">
      <alignment horizontal="center" vertical="center" wrapText="1" readingOrder="2"/>
    </xf>
    <xf numFmtId="4" fontId="24" fillId="2" borderId="131" xfId="0" applyNumberFormat="1" applyFont="1" applyFill="1" applyBorder="1" applyAlignment="1">
      <alignment horizontal="center" vertical="center" wrapText="1" readingOrder="2"/>
    </xf>
    <xf numFmtId="4" fontId="24" fillId="2" borderId="132" xfId="0" applyNumberFormat="1" applyFont="1" applyFill="1" applyBorder="1" applyAlignment="1">
      <alignment horizontal="center" vertical="center" wrapText="1" readingOrder="2"/>
    </xf>
    <xf numFmtId="0" fontId="13" fillId="2" borderId="4" xfId="0" applyFont="1" applyFill="1" applyBorder="1" applyAlignment="1">
      <alignment horizontal="center" vertical="center" wrapText="1" readingOrder="2"/>
    </xf>
    <xf numFmtId="0" fontId="15" fillId="0" borderId="133" xfId="0" applyFont="1" applyFill="1" applyBorder="1" applyAlignment="1">
      <alignment horizontal="center" vertical="center" wrapText="1" readingOrder="2"/>
    </xf>
    <xf numFmtId="4" fontId="24" fillId="2" borderId="7" xfId="0" applyNumberFormat="1" applyFont="1" applyFill="1" applyBorder="1" applyAlignment="1">
      <alignment horizontal="center" vertical="center" wrapText="1" readingOrder="2"/>
    </xf>
    <xf numFmtId="0" fontId="15" fillId="0" borderId="134" xfId="0" applyFont="1" applyFill="1" applyBorder="1" applyAlignment="1">
      <alignment horizontal="center" vertical="center" wrapText="1" readingOrder="2"/>
    </xf>
    <xf numFmtId="4" fontId="24" fillId="2" borderId="135" xfId="0" applyNumberFormat="1" applyFont="1" applyFill="1" applyBorder="1" applyAlignment="1">
      <alignment horizontal="center" vertical="center" wrapText="1" readingOrder="2"/>
    </xf>
    <xf numFmtId="0" fontId="15" fillId="0" borderId="136" xfId="0" applyFont="1" applyFill="1" applyBorder="1" applyAlignment="1">
      <alignment horizontal="center" vertical="center" wrapText="1" readingOrder="2"/>
    </xf>
    <xf numFmtId="9" fontId="15" fillId="0" borderId="126" xfId="0" applyNumberFormat="1" applyFont="1" applyFill="1" applyBorder="1" applyAlignment="1">
      <alignment horizontal="center" vertical="center" wrapText="1" readingOrder="2"/>
    </xf>
    <xf numFmtId="0" fontId="32" fillId="0" borderId="0" xfId="0" applyFont="1" applyAlignment="1">
      <alignment horizontal="center"/>
    </xf>
    <xf numFmtId="0" fontId="33" fillId="4" borderId="0" xfId="0" applyFont="1" applyFill="1" applyAlignment="1">
      <alignment horizontal="center" vertical="center" readingOrder="2"/>
    </xf>
    <xf numFmtId="9" fontId="0" fillId="0" borderId="9" xfId="0" applyNumberFormat="1" applyBorder="1" applyAlignment="1">
      <alignment horizontal="center" vertical="center"/>
    </xf>
    <xf numFmtId="9" fontId="0" fillId="0" borderId="14" xfId="0" applyNumberFormat="1" applyBorder="1" applyAlignment="1">
      <alignment horizontal="center" vertical="center"/>
    </xf>
    <xf numFmtId="9" fontId="0" fillId="0" borderId="23" xfId="0" applyNumberFormat="1" applyBorder="1" applyAlignment="1">
      <alignment horizontal="center" vertical="center"/>
    </xf>
    <xf numFmtId="0" fontId="5" fillId="0" borderId="110" xfId="0" applyFont="1" applyBorder="1" applyAlignment="1">
      <alignment horizontal="center" vertical="center" wrapText="1" readingOrder="2"/>
    </xf>
    <xf numFmtId="0" fontId="5" fillId="0" borderId="20" xfId="0" applyFont="1" applyBorder="1" applyAlignment="1">
      <alignment horizontal="center" vertical="center" wrapText="1" readingOrder="2"/>
    </xf>
    <xf numFmtId="0" fontId="5" fillId="0" borderId="45" xfId="0" applyFont="1" applyBorder="1" applyAlignment="1">
      <alignment horizontal="center" vertical="center" wrapText="1" readingOrder="2"/>
    </xf>
    <xf numFmtId="0" fontId="1" fillId="0" borderId="1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4" fontId="7" fillId="0" borderId="12" xfId="0" applyNumberFormat="1" applyFont="1" applyBorder="1" applyAlignment="1">
      <alignment horizontal="center" vertical="center" wrapText="1"/>
    </xf>
    <xf numFmtId="4" fontId="7" fillId="0" borderId="20" xfId="0" applyNumberFormat="1" applyFont="1" applyBorder="1" applyAlignment="1">
      <alignment horizontal="center" vertical="center" wrapText="1"/>
    </xf>
    <xf numFmtId="4" fontId="7" fillId="0" borderId="27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 readingOrder="2"/>
    </xf>
    <xf numFmtId="3" fontId="5" fillId="0" borderId="20" xfId="0" applyNumberFormat="1" applyFont="1" applyBorder="1" applyAlignment="1">
      <alignment horizontal="center" vertical="center" wrapText="1" readingOrder="2"/>
    </xf>
    <xf numFmtId="3" fontId="5" fillId="0" borderId="27" xfId="0" applyNumberFormat="1" applyFont="1" applyBorder="1" applyAlignment="1">
      <alignment horizontal="center" vertical="center" wrapText="1" readingOrder="2"/>
    </xf>
    <xf numFmtId="3" fontId="5" fillId="0" borderId="13" xfId="0" applyNumberFormat="1" applyFont="1" applyBorder="1" applyAlignment="1">
      <alignment horizontal="center" vertical="center" wrapText="1" readingOrder="2"/>
    </xf>
    <xf numFmtId="3" fontId="5" fillId="0" borderId="21" xfId="0" applyNumberFormat="1" applyFont="1" applyBorder="1" applyAlignment="1">
      <alignment horizontal="center" vertical="center" wrapText="1" readingOrder="2"/>
    </xf>
    <xf numFmtId="3" fontId="5" fillId="0" borderId="28" xfId="0" applyNumberFormat="1" applyFont="1" applyBorder="1" applyAlignment="1">
      <alignment horizontal="center" vertical="center" wrapText="1" readingOrder="2"/>
    </xf>
    <xf numFmtId="9" fontId="5" fillId="0" borderId="19" xfId="1" applyFont="1" applyFill="1" applyBorder="1" applyAlignment="1">
      <alignment horizontal="center" vertical="center" wrapText="1"/>
    </xf>
    <xf numFmtId="9" fontId="5" fillId="0" borderId="26" xfId="1" applyFont="1" applyFill="1" applyBorder="1" applyAlignment="1">
      <alignment horizontal="center" vertical="center" wrapText="1"/>
    </xf>
    <xf numFmtId="0" fontId="5" fillId="0" borderId="122" xfId="0" applyFont="1" applyBorder="1" applyAlignment="1">
      <alignment horizontal="center" vertical="center" wrapText="1" readingOrder="2"/>
    </xf>
    <xf numFmtId="0" fontId="5" fillId="0" borderId="117" xfId="0" applyFont="1" applyBorder="1" applyAlignment="1">
      <alignment horizontal="center" vertical="center" wrapText="1" readingOrder="2"/>
    </xf>
    <xf numFmtId="0" fontId="5" fillId="0" borderId="123" xfId="0" applyFont="1" applyBorder="1" applyAlignment="1">
      <alignment horizontal="center" vertical="center" wrapText="1" readingOrder="2"/>
    </xf>
    <xf numFmtId="9" fontId="5" fillId="0" borderId="115" xfId="1" applyFont="1" applyFill="1" applyBorder="1" applyAlignment="1">
      <alignment horizontal="center" vertical="center" wrapText="1"/>
    </xf>
    <xf numFmtId="9" fontId="5" fillId="0" borderId="119" xfId="1" applyFont="1" applyFill="1" applyBorder="1" applyAlignment="1">
      <alignment horizontal="center" vertical="center" wrapText="1"/>
    </xf>
    <xf numFmtId="3" fontId="5" fillId="0" borderId="33" xfId="0" applyNumberFormat="1" applyFont="1" applyBorder="1" applyAlignment="1">
      <alignment horizontal="center" vertical="center" wrapText="1" readingOrder="2"/>
    </xf>
    <xf numFmtId="3" fontId="5" fillId="0" borderId="37" xfId="0" applyNumberFormat="1" applyFont="1" applyBorder="1" applyAlignment="1">
      <alignment horizontal="center" vertical="center" wrapText="1" readingOrder="2"/>
    </xf>
    <xf numFmtId="3" fontId="5" fillId="0" borderId="34" xfId="0" applyNumberFormat="1" applyFont="1" applyBorder="1" applyAlignment="1">
      <alignment horizontal="center" vertical="center" wrapText="1" readingOrder="2"/>
    </xf>
    <xf numFmtId="3" fontId="5" fillId="0" borderId="38" xfId="0" applyNumberFormat="1" applyFont="1" applyBorder="1" applyAlignment="1">
      <alignment horizontal="center" vertical="center" wrapText="1" readingOrder="2"/>
    </xf>
    <xf numFmtId="9" fontId="5" fillId="0" borderId="114" xfId="1" applyFont="1" applyFill="1" applyBorder="1" applyAlignment="1">
      <alignment horizontal="center" vertical="center" wrapText="1"/>
    </xf>
    <xf numFmtId="9" fontId="5" fillId="0" borderId="8" xfId="1" applyFont="1" applyFill="1" applyBorder="1" applyAlignment="1">
      <alignment horizontal="center" vertical="center" wrapText="1"/>
    </xf>
    <xf numFmtId="9" fontId="5" fillId="0" borderId="120" xfId="1" applyFont="1" applyFill="1" applyBorder="1" applyAlignment="1">
      <alignment horizontal="center" vertical="center" wrapText="1"/>
    </xf>
    <xf numFmtId="9" fontId="5" fillId="0" borderId="103" xfId="1" applyFont="1" applyFill="1" applyBorder="1" applyAlignment="1">
      <alignment horizontal="center" vertical="center" wrapText="1"/>
    </xf>
    <xf numFmtId="4" fontId="5" fillId="0" borderId="12" xfId="0" applyNumberFormat="1" applyFont="1" applyBorder="1" applyAlignment="1">
      <alignment horizontal="center" vertical="center" wrapText="1" readingOrder="2"/>
    </xf>
    <xf numFmtId="4" fontId="5" fillId="0" borderId="20" xfId="0" applyNumberFormat="1" applyFont="1" applyBorder="1" applyAlignment="1">
      <alignment horizontal="center" vertical="center" wrapText="1" readingOrder="2"/>
    </xf>
    <xf numFmtId="4" fontId="5" fillId="0" borderId="27" xfId="0" applyNumberFormat="1" applyFont="1" applyBorder="1" applyAlignment="1">
      <alignment horizontal="center" vertical="center" wrapText="1" readingOrder="2"/>
    </xf>
    <xf numFmtId="3" fontId="5" fillId="0" borderId="29" xfId="0" applyNumberFormat="1" applyFont="1" applyBorder="1" applyAlignment="1">
      <alignment horizontal="center" vertical="center" wrapText="1" readingOrder="2"/>
    </xf>
    <xf numFmtId="3" fontId="5" fillId="0" borderId="30" xfId="0" applyNumberFormat="1" applyFont="1" applyBorder="1" applyAlignment="1">
      <alignment horizontal="center" vertical="center" wrapText="1" readingOrder="2"/>
    </xf>
    <xf numFmtId="3" fontId="5" fillId="0" borderId="31" xfId="0" applyNumberFormat="1" applyFont="1" applyBorder="1" applyAlignment="1">
      <alignment horizontal="center" vertical="center" wrapText="1" readingOrder="2"/>
    </xf>
    <xf numFmtId="9" fontId="5" fillId="0" borderId="15" xfId="1" applyFont="1" applyBorder="1" applyAlignment="1">
      <alignment horizontal="center" vertical="center" wrapText="1"/>
    </xf>
    <xf numFmtId="9" fontId="5" fillId="0" borderId="19" xfId="1" applyFont="1" applyBorder="1" applyAlignment="1">
      <alignment horizontal="center" vertical="center" wrapText="1"/>
    </xf>
    <xf numFmtId="9" fontId="5" fillId="0" borderId="26" xfId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readingOrder="2"/>
    </xf>
    <xf numFmtId="0" fontId="5" fillId="0" borderId="14" xfId="0" applyFont="1" applyBorder="1" applyAlignment="1">
      <alignment horizontal="center" vertical="center" wrapText="1" readingOrder="2"/>
    </xf>
    <xf numFmtId="0" fontId="5" fillId="0" borderId="23" xfId="0" applyFont="1" applyBorder="1" applyAlignment="1">
      <alignment horizontal="center" vertical="center" wrapText="1" readingOrder="2"/>
    </xf>
    <xf numFmtId="0" fontId="5" fillId="0" borderId="112" xfId="0" applyFont="1" applyBorder="1" applyAlignment="1">
      <alignment horizontal="center" vertical="center" wrapText="1" readingOrder="2"/>
    </xf>
    <xf numFmtId="0" fontId="5" fillId="0" borderId="124" xfId="0" applyFont="1" applyBorder="1" applyAlignment="1">
      <alignment horizontal="center" vertical="center" wrapText="1" readingOrder="2"/>
    </xf>
    <xf numFmtId="0" fontId="5" fillId="0" borderId="111" xfId="0" applyFont="1" applyBorder="1" applyAlignment="1">
      <alignment horizontal="center" vertical="center" wrapText="1"/>
    </xf>
    <xf numFmtId="0" fontId="5" fillId="0" borderId="118" xfId="0" applyFont="1" applyBorder="1" applyAlignment="1">
      <alignment horizontal="center" vertical="center" wrapText="1"/>
    </xf>
    <xf numFmtId="0" fontId="5" fillId="0" borderId="122" xfId="0" applyFont="1" applyFill="1" applyBorder="1" applyAlignment="1">
      <alignment horizontal="center" vertical="center" wrapText="1" readingOrder="2"/>
    </xf>
    <xf numFmtId="0" fontId="5" fillId="0" borderId="117" xfId="0" applyFont="1" applyFill="1" applyBorder="1" applyAlignment="1">
      <alignment horizontal="center" vertical="center" wrapText="1" readingOrder="2"/>
    </xf>
    <xf numFmtId="0" fontId="5" fillId="0" borderId="123" xfId="0" applyFont="1" applyFill="1" applyBorder="1" applyAlignment="1">
      <alignment horizontal="center" vertical="center" wrapText="1" readingOrder="2"/>
    </xf>
    <xf numFmtId="9" fontId="5" fillId="0" borderId="107" xfId="1" applyFont="1" applyBorder="1" applyAlignment="1">
      <alignment horizontal="center" vertical="center" wrapText="1"/>
    </xf>
    <xf numFmtId="9" fontId="5" fillId="0" borderId="104" xfId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 readingOrder="2"/>
    </xf>
    <xf numFmtId="0" fontId="5" fillId="0" borderId="40" xfId="0" applyFont="1" applyBorder="1" applyAlignment="1">
      <alignment horizontal="center" vertical="center" wrapText="1" readingOrder="2"/>
    </xf>
    <xf numFmtId="0" fontId="2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 readingOrder="2"/>
    </xf>
    <xf numFmtId="0" fontId="5" fillId="0" borderId="14" xfId="0" applyFont="1" applyFill="1" applyBorder="1" applyAlignment="1">
      <alignment horizontal="center" vertical="center" wrapText="1" readingOrder="2"/>
    </xf>
    <xf numFmtId="0" fontId="5" fillId="0" borderId="23" xfId="0" applyFont="1" applyFill="1" applyBorder="1" applyAlignment="1">
      <alignment horizontal="center" vertical="center" wrapText="1" readingOrder="2"/>
    </xf>
    <xf numFmtId="0" fontId="5" fillId="0" borderId="109" xfId="0" applyFont="1" applyBorder="1" applyAlignment="1">
      <alignment horizontal="center" vertical="center" wrapText="1" readingOrder="2"/>
    </xf>
    <xf numFmtId="0" fontId="5" fillId="0" borderId="42" xfId="0" applyFont="1" applyBorder="1" applyAlignment="1">
      <alignment horizontal="center" vertical="center" wrapText="1" readingOrder="2"/>
    </xf>
    <xf numFmtId="0" fontId="5" fillId="0" borderId="43" xfId="0" applyFont="1" applyBorder="1" applyAlignment="1">
      <alignment horizontal="center" vertical="center" wrapText="1" readingOrder="2"/>
    </xf>
    <xf numFmtId="0" fontId="5" fillId="0" borderId="121" xfId="0" applyFont="1" applyBorder="1" applyAlignment="1">
      <alignment horizontal="center" vertical="center" wrapText="1" readingOrder="2"/>
    </xf>
    <xf numFmtId="0" fontId="5" fillId="0" borderId="113" xfId="0" applyFont="1" applyBorder="1" applyAlignment="1">
      <alignment horizontal="center" vertical="center" wrapText="1" readingOrder="2"/>
    </xf>
    <xf numFmtId="3" fontId="5" fillId="0" borderId="36" xfId="0" applyNumberFormat="1" applyFont="1" applyBorder="1" applyAlignment="1">
      <alignment horizontal="center" vertical="center" wrapText="1" readingOrder="2"/>
    </xf>
    <xf numFmtId="0" fontId="0" fillId="0" borderId="46" xfId="0" applyBorder="1" applyAlignment="1">
      <alignment horizontal="center"/>
    </xf>
    <xf numFmtId="3" fontId="5" fillId="0" borderId="35" xfId="0" applyNumberFormat="1" applyFont="1" applyBorder="1" applyAlignment="1">
      <alignment horizontal="center" vertical="center" wrapText="1" readingOrder="2"/>
    </xf>
    <xf numFmtId="9" fontId="0" fillId="0" borderId="16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9" fontId="0" fillId="0" borderId="22" xfId="0" applyNumberFormat="1" applyBorder="1" applyAlignment="1">
      <alignment horizontal="center" vertical="center"/>
    </xf>
    <xf numFmtId="9" fontId="0" fillId="0" borderId="32" xfId="0" applyNumberFormat="1" applyBorder="1" applyAlignment="1">
      <alignment horizontal="center" vertical="center"/>
    </xf>
    <xf numFmtId="3" fontId="5" fillId="0" borderId="105" xfId="0" applyNumberFormat="1" applyFont="1" applyBorder="1" applyAlignment="1">
      <alignment horizontal="center" vertical="center" wrapText="1" readingOrder="2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 vertical="center"/>
    </xf>
    <xf numFmtId="3" fontId="5" fillId="0" borderId="45" xfId="0" applyNumberFormat="1" applyFont="1" applyBorder="1" applyAlignment="1">
      <alignment horizontal="center" vertical="center" wrapText="1" readingOrder="2"/>
    </xf>
    <xf numFmtId="3" fontId="5" fillId="0" borderId="108" xfId="0" applyNumberFormat="1" applyFont="1" applyBorder="1" applyAlignment="1">
      <alignment horizontal="center" vertical="center" wrapText="1" readingOrder="2"/>
    </xf>
    <xf numFmtId="3" fontId="5" fillId="0" borderId="110" xfId="0" applyNumberFormat="1" applyFont="1" applyBorder="1" applyAlignment="1">
      <alignment horizontal="center" vertical="center" wrapText="1" readingOrder="2"/>
    </xf>
    <xf numFmtId="0" fontId="18" fillId="0" borderId="51" xfId="0" applyFont="1" applyFill="1" applyBorder="1" applyAlignment="1">
      <alignment horizontal="center" vertical="center" wrapText="1" readingOrder="2"/>
    </xf>
    <xf numFmtId="0" fontId="18" fillId="0" borderId="55" xfId="0" applyFont="1" applyFill="1" applyBorder="1" applyAlignment="1">
      <alignment horizontal="center" vertical="center" wrapText="1" readingOrder="2"/>
    </xf>
    <xf numFmtId="0" fontId="16" fillId="3" borderId="59" xfId="0" applyFont="1" applyFill="1" applyBorder="1" applyAlignment="1">
      <alignment horizontal="center" vertical="center" wrapText="1" readingOrder="2"/>
    </xf>
    <xf numFmtId="0" fontId="16" fillId="3" borderId="69" xfId="0" applyFont="1" applyFill="1" applyBorder="1" applyAlignment="1">
      <alignment horizontal="center" vertical="center" wrapText="1" readingOrder="2"/>
    </xf>
    <xf numFmtId="0" fontId="16" fillId="0" borderId="59" xfId="0" applyFont="1" applyFill="1" applyBorder="1" applyAlignment="1">
      <alignment horizontal="center" vertical="center" wrapText="1" readingOrder="2"/>
    </xf>
    <xf numFmtId="0" fontId="16" fillId="0" borderId="63" xfId="0" applyFont="1" applyFill="1" applyBorder="1" applyAlignment="1">
      <alignment horizontal="center" vertical="center" wrapText="1" readingOrder="2"/>
    </xf>
    <xf numFmtId="0" fontId="16" fillId="0" borderId="69" xfId="0" applyFont="1" applyFill="1" applyBorder="1" applyAlignment="1">
      <alignment horizontal="center" vertical="center" wrapText="1" readingOrder="2"/>
    </xf>
    <xf numFmtId="0" fontId="9" fillId="0" borderId="49" xfId="0" applyFont="1" applyFill="1" applyBorder="1" applyAlignment="1">
      <alignment horizontal="right" vertical="top" wrapText="1" readingOrder="2"/>
    </xf>
    <xf numFmtId="0" fontId="9" fillId="0" borderId="50" xfId="0" applyFont="1" applyFill="1" applyBorder="1" applyAlignment="1">
      <alignment horizontal="right" vertical="top" wrapText="1" readingOrder="2"/>
    </xf>
    <xf numFmtId="0" fontId="9" fillId="0" borderId="52" xfId="0" applyFont="1" applyFill="1" applyBorder="1" applyAlignment="1">
      <alignment horizontal="right" vertical="top" wrapText="1" readingOrder="2"/>
    </xf>
    <xf numFmtId="0" fontId="9" fillId="0" borderId="53" xfId="0" applyFont="1" applyFill="1" applyBorder="1" applyAlignment="1">
      <alignment horizontal="right" vertical="top" wrapText="1" readingOrder="2"/>
    </xf>
    <xf numFmtId="0" fontId="9" fillId="0" borderId="54" xfId="0" applyFont="1" applyFill="1" applyBorder="1" applyAlignment="1">
      <alignment horizontal="right" vertical="top" wrapText="1" readingOrder="2"/>
    </xf>
    <xf numFmtId="0" fontId="9" fillId="0" borderId="56" xfId="0" applyFont="1" applyFill="1" applyBorder="1" applyAlignment="1">
      <alignment horizontal="right" vertical="top" wrapText="1" readingOrder="2"/>
    </xf>
    <xf numFmtId="0" fontId="18" fillId="0" borderId="49" xfId="0" applyFont="1" applyFill="1" applyBorder="1" applyAlignment="1">
      <alignment horizontal="center" vertical="center" wrapText="1" readingOrder="2"/>
    </xf>
    <xf numFmtId="0" fontId="18" fillId="0" borderId="52" xfId="0" applyFont="1" applyFill="1" applyBorder="1" applyAlignment="1">
      <alignment horizontal="center" vertical="center" wrapText="1" readingOrder="2"/>
    </xf>
    <xf numFmtId="0" fontId="18" fillId="0" borderId="53" xfId="0" applyFont="1" applyFill="1" applyBorder="1" applyAlignment="1">
      <alignment horizontal="center" vertical="center" wrapText="1" readingOrder="2"/>
    </xf>
    <xf numFmtId="0" fontId="18" fillId="0" borderId="56" xfId="0" applyFont="1" applyFill="1" applyBorder="1" applyAlignment="1">
      <alignment horizontal="center" vertical="center" wrapText="1" readingOrder="2"/>
    </xf>
    <xf numFmtId="0" fontId="16" fillId="0" borderId="49" xfId="0" applyFont="1" applyFill="1" applyBorder="1" applyAlignment="1">
      <alignment horizontal="center" vertical="center" wrapText="1" readingOrder="2"/>
    </xf>
    <xf numFmtId="0" fontId="16" fillId="0" borderId="53" xfId="0" applyFont="1" applyFill="1" applyBorder="1" applyAlignment="1">
      <alignment horizontal="center" vertical="center" wrapText="1" readingOrder="2"/>
    </xf>
    <xf numFmtId="0" fontId="18" fillId="0" borderId="78" xfId="0" applyFont="1" applyFill="1" applyBorder="1" applyAlignment="1">
      <alignment horizontal="center" vertical="center" wrapText="1" readingOrder="2"/>
    </xf>
    <xf numFmtId="0" fontId="18" fillId="0" borderId="79" xfId="0" applyFont="1" applyFill="1" applyBorder="1" applyAlignment="1">
      <alignment horizontal="center" vertical="center" wrapText="1" readingOrder="2"/>
    </xf>
    <xf numFmtId="0" fontId="11" fillId="0" borderId="59" xfId="0" applyFont="1" applyFill="1" applyBorder="1" applyAlignment="1">
      <alignment horizontal="center" vertical="center" wrapText="1"/>
    </xf>
    <xf numFmtId="0" fontId="11" fillId="0" borderId="63" xfId="0" applyFont="1" applyFill="1" applyBorder="1" applyAlignment="1">
      <alignment horizontal="center" vertical="center" wrapText="1"/>
    </xf>
    <xf numFmtId="0" fontId="11" fillId="0" borderId="69" xfId="0" applyFont="1" applyFill="1" applyBorder="1" applyAlignment="1">
      <alignment horizontal="center" vertical="center" wrapText="1"/>
    </xf>
    <xf numFmtId="0" fontId="18" fillId="0" borderId="86" xfId="0" applyFont="1" applyFill="1" applyBorder="1" applyAlignment="1">
      <alignment horizontal="left" vertical="center"/>
    </xf>
    <xf numFmtId="0" fontId="18" fillId="0" borderId="87" xfId="0" applyFont="1" applyFill="1" applyBorder="1" applyAlignment="1">
      <alignment horizontal="left" vertical="center"/>
    </xf>
    <xf numFmtId="0" fontId="11" fillId="0" borderId="88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90" xfId="0" applyFont="1" applyFill="1" applyBorder="1" applyAlignment="1">
      <alignment horizontal="center" vertical="center" wrapText="1"/>
    </xf>
    <xf numFmtId="2" fontId="29" fillId="0" borderId="78" xfId="0" applyNumberFormat="1" applyFont="1" applyFill="1" applyBorder="1" applyAlignment="1">
      <alignment horizontal="center" vertical="center" wrapText="1"/>
    </xf>
    <xf numFmtId="2" fontId="29" fillId="0" borderId="62" xfId="0" applyNumberFormat="1" applyFont="1" applyFill="1" applyBorder="1" applyAlignment="1">
      <alignment horizontal="center" vertical="center" wrapText="1"/>
    </xf>
    <xf numFmtId="2" fontId="30" fillId="0" borderId="51" xfId="0" applyNumberFormat="1" applyFont="1" applyFill="1" applyBorder="1" applyAlignment="1">
      <alignment horizontal="center" vertical="center" wrapText="1"/>
    </xf>
    <xf numFmtId="2" fontId="30" fillId="0" borderId="61" xfId="0" applyNumberFormat="1" applyFont="1" applyFill="1" applyBorder="1" applyAlignment="1">
      <alignment horizontal="center" vertical="center" wrapText="1"/>
    </xf>
    <xf numFmtId="0" fontId="31" fillId="0" borderId="49" xfId="0" applyFont="1" applyFill="1" applyBorder="1" applyAlignment="1">
      <alignment horizontal="center" vertical="center"/>
    </xf>
    <xf numFmtId="0" fontId="31" fillId="0" borderId="52" xfId="0" applyFont="1" applyFill="1" applyBorder="1" applyAlignment="1">
      <alignment horizontal="center" vertical="center"/>
    </xf>
    <xf numFmtId="0" fontId="31" fillId="0" borderId="53" xfId="0" applyFont="1" applyFill="1" applyBorder="1" applyAlignment="1">
      <alignment horizontal="center" vertical="center"/>
    </xf>
    <xf numFmtId="0" fontId="31" fillId="0" borderId="56" xfId="0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horizontal="center" vertical="center" readingOrder="2"/>
    </xf>
    <xf numFmtId="0" fontId="11" fillId="0" borderId="52" xfId="0" applyFont="1" applyFill="1" applyBorder="1" applyAlignment="1">
      <alignment horizontal="center" vertical="center" readingOrder="2"/>
    </xf>
    <xf numFmtId="0" fontId="11" fillId="0" borderId="53" xfId="0" applyFont="1" applyFill="1" applyBorder="1" applyAlignment="1">
      <alignment horizontal="center" vertical="center" readingOrder="2"/>
    </xf>
    <xf numFmtId="0" fontId="11" fillId="0" borderId="56" xfId="0" applyFont="1" applyFill="1" applyBorder="1" applyAlignment="1">
      <alignment horizontal="center" vertical="center" readingOrder="2"/>
    </xf>
    <xf numFmtId="0" fontId="18" fillId="0" borderId="52" xfId="0" applyFont="1" applyFill="1" applyBorder="1" applyAlignment="1">
      <alignment horizontal="center" vertical="center"/>
    </xf>
    <xf numFmtId="0" fontId="18" fillId="0" borderId="67" xfId="0" applyFont="1" applyFill="1" applyBorder="1" applyAlignment="1">
      <alignment horizontal="center" vertical="center"/>
    </xf>
    <xf numFmtId="0" fontId="18" fillId="0" borderId="56" xfId="0" applyFont="1" applyFill="1" applyBorder="1" applyAlignment="1">
      <alignment horizontal="center" vertical="center"/>
    </xf>
    <xf numFmtId="0" fontId="18" fillId="0" borderId="59" xfId="0" applyFont="1" applyFill="1" applyBorder="1" applyAlignment="1">
      <alignment horizontal="center" vertical="center" wrapText="1"/>
    </xf>
    <xf numFmtId="0" fontId="18" fillId="0" borderId="63" xfId="0" applyFont="1" applyFill="1" applyBorder="1" applyAlignment="1">
      <alignment horizontal="center" vertical="center" wrapText="1"/>
    </xf>
    <xf numFmtId="0" fontId="18" fillId="0" borderId="69" xfId="0" applyFont="1" applyFill="1" applyBorder="1" applyAlignment="1">
      <alignment horizontal="center" vertical="center" wrapText="1"/>
    </xf>
    <xf numFmtId="0" fontId="18" fillId="0" borderId="88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8" fillId="0" borderId="90" xfId="0" applyFont="1" applyFill="1" applyBorder="1" applyAlignment="1">
      <alignment horizontal="center" vertical="center" wrapText="1"/>
    </xf>
    <xf numFmtId="0" fontId="25" fillId="0" borderId="51" xfId="0" applyFont="1" applyFill="1" applyBorder="1" applyAlignment="1">
      <alignment horizontal="center" vertical="center" wrapText="1"/>
    </xf>
    <xf numFmtId="0" fontId="25" fillId="0" borderId="89" xfId="0" applyFont="1" applyFill="1" applyBorder="1" applyAlignment="1">
      <alignment horizontal="center" vertical="center" wrapText="1"/>
    </xf>
    <xf numFmtId="0" fontId="25" fillId="0" borderId="55" xfId="0" applyFont="1" applyFill="1" applyBorder="1" applyAlignment="1">
      <alignment horizontal="center" vertical="center" wrapText="1"/>
    </xf>
    <xf numFmtId="0" fontId="18" fillId="0" borderId="51" xfId="0" applyFont="1" applyFill="1" applyBorder="1" applyAlignment="1">
      <alignment horizontal="center" vertical="center"/>
    </xf>
    <xf numFmtId="0" fontId="18" fillId="0" borderId="89" xfId="0" applyFont="1" applyFill="1" applyBorder="1" applyAlignment="1">
      <alignment horizontal="center" vertical="center"/>
    </xf>
    <xf numFmtId="0" fontId="18" fillId="0" borderId="55" xfId="0" applyFont="1" applyFill="1" applyBorder="1" applyAlignment="1">
      <alignment horizontal="center" vertical="center"/>
    </xf>
    <xf numFmtId="0" fontId="11" fillId="0" borderId="78" xfId="0" applyFont="1" applyFill="1" applyBorder="1" applyAlignment="1">
      <alignment horizontal="center" vertical="center" wrapText="1"/>
    </xf>
    <xf numFmtId="0" fontId="11" fillId="0" borderId="68" xfId="0" applyFont="1" applyFill="1" applyBorder="1" applyAlignment="1">
      <alignment horizontal="center" vertical="center" wrapText="1"/>
    </xf>
    <xf numFmtId="0" fontId="11" fillId="0" borderId="79" xfId="0" applyFont="1" applyFill="1" applyBorder="1" applyAlignment="1">
      <alignment horizontal="center" vertical="center" wrapText="1"/>
    </xf>
    <xf numFmtId="0" fontId="18" fillId="0" borderId="101" xfId="0" applyFont="1" applyFill="1" applyBorder="1" applyAlignment="1">
      <alignment horizontal="center" vertical="center" wrapText="1"/>
    </xf>
    <xf numFmtId="0" fontId="18" fillId="0" borderId="103" xfId="0" applyFont="1" applyFill="1" applyBorder="1" applyAlignment="1">
      <alignment horizontal="center" vertical="center" wrapText="1"/>
    </xf>
    <xf numFmtId="0" fontId="18" fillId="0" borderId="102" xfId="0" applyFont="1" applyFill="1" applyBorder="1" applyAlignment="1">
      <alignment horizontal="center" vertical="center" wrapText="1"/>
    </xf>
    <xf numFmtId="0" fontId="28" fillId="0" borderId="80" xfId="0" applyFont="1" applyFill="1" applyBorder="1" applyAlignment="1">
      <alignment horizontal="center" vertical="center" wrapText="1"/>
    </xf>
    <xf numFmtId="0" fontId="28" fillId="0" borderId="65" xfId="0" applyFont="1" applyFill="1" applyBorder="1" applyAlignment="1">
      <alignment horizontal="center" vertical="center" wrapText="1"/>
    </xf>
    <xf numFmtId="2" fontId="29" fillId="0" borderId="81" xfId="0" applyNumberFormat="1" applyFont="1" applyFill="1" applyBorder="1" applyAlignment="1">
      <alignment horizontal="center" vertical="center" wrapText="1"/>
    </xf>
    <xf numFmtId="2" fontId="30" fillId="0" borderId="94" xfId="0" applyNumberFormat="1" applyFont="1" applyFill="1" applyBorder="1" applyAlignment="1">
      <alignment horizontal="center" vertical="center" wrapText="1"/>
    </xf>
    <xf numFmtId="0" fontId="27" fillId="0" borderId="59" xfId="0" applyFont="1" applyFill="1" applyBorder="1" applyAlignment="1">
      <alignment horizontal="center" vertical="center" wrapText="1"/>
    </xf>
    <xf numFmtId="0" fontId="27" fillId="0" borderId="92" xfId="0" applyFont="1" applyFill="1" applyBorder="1" applyAlignment="1">
      <alignment horizontal="center" vertical="center" wrapText="1"/>
    </xf>
    <xf numFmtId="0" fontId="18" fillId="0" borderId="99" xfId="0" applyFont="1" applyFill="1" applyBorder="1" applyAlignment="1">
      <alignment horizontal="center"/>
    </xf>
    <xf numFmtId="0" fontId="18" fillId="0" borderId="100" xfId="0" applyFont="1" applyFill="1" applyBorder="1" applyAlignment="1">
      <alignment horizontal="center"/>
    </xf>
    <xf numFmtId="0" fontId="27" fillId="0" borderId="93" xfId="0" applyFont="1" applyFill="1" applyBorder="1" applyAlignment="1">
      <alignment horizontal="center" vertical="center" wrapText="1"/>
    </xf>
    <xf numFmtId="0" fontId="27" fillId="0" borderId="69" xfId="0" applyFont="1" applyFill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 readingOrder="2"/>
    </xf>
    <xf numFmtId="0" fontId="11" fillId="0" borderId="58" xfId="0" applyFont="1" applyBorder="1" applyAlignment="1">
      <alignment horizontal="center" vertical="center" wrapText="1" readingOrder="2"/>
    </xf>
    <xf numFmtId="2" fontId="29" fillId="0" borderId="79" xfId="0" applyNumberFormat="1" applyFont="1" applyFill="1" applyBorder="1" applyAlignment="1">
      <alignment horizontal="center" vertical="center" wrapText="1"/>
    </xf>
    <xf numFmtId="2" fontId="30" fillId="0" borderId="55" xfId="0" applyNumberFormat="1" applyFont="1" applyFill="1" applyBorder="1" applyAlignment="1">
      <alignment horizontal="center" vertical="center" wrapText="1"/>
    </xf>
    <xf numFmtId="0" fontId="28" fillId="0" borderId="95" xfId="0" applyFont="1" applyFill="1" applyBorder="1" applyAlignment="1">
      <alignment horizontal="center" vertical="center" wrapText="1"/>
    </xf>
    <xf numFmtId="0" fontId="31" fillId="0" borderId="44" xfId="2" applyFont="1" applyFill="1" applyBorder="1" applyAlignment="1">
      <alignment horizontal="center" vertical="center"/>
    </xf>
    <xf numFmtId="0" fontId="31" fillId="0" borderId="8" xfId="2" applyFont="1" applyFill="1" applyBorder="1" applyAlignment="1">
      <alignment horizontal="center" vertical="center"/>
    </xf>
    <xf numFmtId="0" fontId="18" fillId="0" borderId="59" xfId="0" applyFont="1" applyFill="1" applyBorder="1" applyAlignment="1">
      <alignment horizontal="center" vertical="center"/>
    </xf>
    <xf numFmtId="0" fontId="18" fillId="0" borderId="63" xfId="0" applyFont="1" applyFill="1" applyBorder="1" applyAlignment="1">
      <alignment horizontal="center" vertical="center"/>
    </xf>
    <xf numFmtId="0" fontId="18" fillId="0" borderId="69" xfId="0" applyFont="1" applyFill="1" applyBorder="1" applyAlignment="1">
      <alignment horizontal="center" vertical="center"/>
    </xf>
    <xf numFmtId="0" fontId="18" fillId="0" borderId="78" xfId="0" applyFont="1" applyFill="1" applyBorder="1" applyAlignment="1">
      <alignment horizontal="center" vertical="center"/>
    </xf>
    <xf numFmtId="0" fontId="18" fillId="0" borderId="68" xfId="0" applyFont="1" applyFill="1" applyBorder="1" applyAlignment="1">
      <alignment horizontal="center" vertical="center"/>
    </xf>
    <xf numFmtId="0" fontId="18" fillId="0" borderId="79" xfId="0" applyFont="1" applyFill="1" applyBorder="1" applyAlignment="1">
      <alignment horizontal="center" vertical="center"/>
    </xf>
    <xf numFmtId="0" fontId="11" fillId="0" borderId="60" xfId="0" applyFont="1" applyBorder="1" applyAlignment="1">
      <alignment horizontal="center" vertical="center" wrapText="1" readingOrder="2"/>
    </xf>
  </cellXfs>
  <cellStyles count="4">
    <cellStyle name="Normal" xfId="0" builtinId="0"/>
    <cellStyle name="Normal 2" xfId="2" xr:uid="{00000000-0005-0000-0000-000001000000}"/>
    <cellStyle name="Percent" xfId="1" builtinId="5"/>
    <cellStyle name="Percent 2" xfId="3" xr:uid="{00000000-0005-0000-0000-000003000000}"/>
  </cellStyles>
  <dxfs count="11"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7"/>
  <sheetViews>
    <sheetView rightToLeft="1" view="pageBreakPreview" zoomScaleNormal="70" zoomScaleSheetLayoutView="100" workbookViewId="0">
      <pane ySplit="3" topLeftCell="A34" activePane="bottomLeft" state="frozen"/>
      <selection activeCell="A4" sqref="A4:A28"/>
      <selection pane="bottomLeft" activeCell="D6" sqref="D6"/>
    </sheetView>
  </sheetViews>
  <sheetFormatPr defaultRowHeight="14" x14ac:dyDescent="0.3"/>
  <cols>
    <col min="1" max="1" width="11.26953125" customWidth="1"/>
    <col min="2" max="2" width="19.81640625" customWidth="1"/>
    <col min="3" max="3" width="16" bestFit="1" customWidth="1"/>
    <col min="4" max="4" width="20.54296875" customWidth="1"/>
    <col min="5" max="5" width="8.453125" style="6" customWidth="1"/>
    <col min="6" max="6" width="7.453125" customWidth="1"/>
    <col min="7" max="7" width="8.453125" style="7" customWidth="1"/>
    <col min="8" max="8" width="11.7265625" customWidth="1"/>
    <col min="9" max="9" width="9.7265625" customWidth="1"/>
    <col min="10" max="10" width="7.453125" style="8" bestFit="1" customWidth="1"/>
    <col min="11" max="11" width="8.54296875" style="8" customWidth="1"/>
    <col min="12" max="12" width="9.1796875" style="19"/>
  </cols>
  <sheetData>
    <row r="1" spans="1:13" ht="16.5" customHeight="1" x14ac:dyDescent="0.35">
      <c r="B1" s="226" t="s">
        <v>149</v>
      </c>
      <c r="C1" s="226"/>
      <c r="D1" s="226"/>
      <c r="E1" s="226"/>
      <c r="F1" s="226"/>
      <c r="G1" s="226"/>
      <c r="H1" s="1"/>
      <c r="I1" s="1"/>
      <c r="J1" s="2"/>
      <c r="K1" s="3"/>
      <c r="L1" s="4" t="s">
        <v>1</v>
      </c>
      <c r="M1" s="5">
        <v>7</v>
      </c>
    </row>
    <row r="2" spans="1:13" ht="17" thickBot="1" x14ac:dyDescent="0.4">
      <c r="A2" s="286" t="s">
        <v>0</v>
      </c>
      <c r="B2" s="286"/>
      <c r="C2" s="286"/>
      <c r="L2" s="4" t="s">
        <v>2</v>
      </c>
      <c r="M2" s="5">
        <v>10</v>
      </c>
    </row>
    <row r="3" spans="1:13" s="16" customFormat="1" ht="31.5" customHeight="1" thickBot="1" x14ac:dyDescent="0.3">
      <c r="A3" s="9" t="s">
        <v>3</v>
      </c>
      <c r="B3" s="9" t="s">
        <v>4</v>
      </c>
      <c r="C3" s="10" t="s">
        <v>5</v>
      </c>
      <c r="D3" s="287" t="s">
        <v>6</v>
      </c>
      <c r="E3" s="288"/>
      <c r="F3" s="11" t="s">
        <v>7</v>
      </c>
      <c r="G3" s="12" t="s">
        <v>8</v>
      </c>
      <c r="H3" s="13" t="s">
        <v>9</v>
      </c>
      <c r="I3" s="13" t="s">
        <v>10</v>
      </c>
      <c r="J3" s="13" t="s">
        <v>11</v>
      </c>
      <c r="K3" s="14" t="s">
        <v>12</v>
      </c>
      <c r="L3" s="15" t="s">
        <v>13</v>
      </c>
      <c r="M3" s="5">
        <f>M2-M1</f>
        <v>3</v>
      </c>
    </row>
    <row r="4" spans="1:13" s="20" customFormat="1" ht="14.25" customHeight="1" x14ac:dyDescent="0.25">
      <c r="A4" s="269" t="s">
        <v>14</v>
      </c>
      <c r="B4" s="269" t="s">
        <v>92</v>
      </c>
      <c r="C4" s="289" t="s">
        <v>90</v>
      </c>
      <c r="D4" s="17" t="s">
        <v>99</v>
      </c>
      <c r="E4" s="18" t="s">
        <v>15</v>
      </c>
      <c r="F4" s="266">
        <v>0.4</v>
      </c>
      <c r="G4" s="239"/>
      <c r="H4" s="260">
        <f>IF(G4&lt;J4,0,IF(G4=J4,$M$1,IF(G4&gt;K4,$M$2,$M$3/(K4-J4)*(G4-J4)+$M$1)))</f>
        <v>0</v>
      </c>
      <c r="I4" s="236">
        <f>H4*F4+H9*F9</f>
        <v>0</v>
      </c>
      <c r="J4" s="239">
        <v>3</v>
      </c>
      <c r="K4" s="242">
        <v>6</v>
      </c>
      <c r="L4" s="227">
        <f>SUM(F4:F23)</f>
        <v>1</v>
      </c>
    </row>
    <row r="5" spans="1:13" s="20" customFormat="1" ht="14.25" customHeight="1" x14ac:dyDescent="0.25">
      <c r="A5" s="270"/>
      <c r="B5" s="270"/>
      <c r="C5" s="290"/>
      <c r="D5" s="21" t="s">
        <v>93</v>
      </c>
      <c r="E5" s="22">
        <f>$M$1</f>
        <v>7</v>
      </c>
      <c r="F5" s="267"/>
      <c r="G5" s="240"/>
      <c r="H5" s="261"/>
      <c r="I5" s="237"/>
      <c r="J5" s="240"/>
      <c r="K5" s="243"/>
      <c r="L5" s="228"/>
    </row>
    <row r="6" spans="1:13" s="20" customFormat="1" ht="14" customHeight="1" x14ac:dyDescent="0.25">
      <c r="A6" s="270"/>
      <c r="B6" s="270"/>
      <c r="C6" s="290"/>
      <c r="D6" s="21" t="s">
        <v>100</v>
      </c>
      <c r="E6" s="23">
        <v>8</v>
      </c>
      <c r="F6" s="267"/>
      <c r="G6" s="240"/>
      <c r="H6" s="261"/>
      <c r="I6" s="237"/>
      <c r="J6" s="240"/>
      <c r="K6" s="243"/>
      <c r="L6" s="228"/>
    </row>
    <row r="7" spans="1:13" s="20" customFormat="1" ht="14" customHeight="1" x14ac:dyDescent="0.25">
      <c r="A7" s="270"/>
      <c r="B7" s="270"/>
      <c r="C7" s="290"/>
      <c r="D7" s="165" t="s">
        <v>101</v>
      </c>
      <c r="E7" s="166">
        <v>9</v>
      </c>
      <c r="F7" s="267"/>
      <c r="G7" s="240"/>
      <c r="H7" s="261"/>
      <c r="I7" s="237"/>
      <c r="J7" s="240"/>
      <c r="K7" s="243"/>
      <c r="L7" s="228"/>
    </row>
    <row r="8" spans="1:13" s="20" customFormat="1" ht="15" customHeight="1" thickBot="1" x14ac:dyDescent="0.3">
      <c r="A8" s="270"/>
      <c r="B8" s="270"/>
      <c r="C8" s="291"/>
      <c r="D8" s="24" t="s">
        <v>102</v>
      </c>
      <c r="E8" s="25">
        <v>10</v>
      </c>
      <c r="F8" s="268"/>
      <c r="G8" s="241"/>
      <c r="H8" s="262"/>
      <c r="I8" s="237"/>
      <c r="J8" s="241"/>
      <c r="K8" s="244"/>
      <c r="L8" s="228"/>
    </row>
    <row r="9" spans="1:13" s="20" customFormat="1" ht="14.25" customHeight="1" x14ac:dyDescent="0.25">
      <c r="A9" s="270"/>
      <c r="B9" s="270"/>
      <c r="C9" s="269" t="s">
        <v>114</v>
      </c>
      <c r="D9" s="17" t="s">
        <v>103</v>
      </c>
      <c r="E9" s="18" t="s">
        <v>15</v>
      </c>
      <c r="F9" s="266">
        <v>0.2</v>
      </c>
      <c r="G9" s="239"/>
      <c r="H9" s="260">
        <f>IF(G9&lt;J9,0,IF(G9=J9,$M$1,IF(G9&gt;K9,$M$2,$M$3/(K9-J9)*(G9-J9)+$M$1)))</f>
        <v>0</v>
      </c>
      <c r="I9" s="237"/>
      <c r="J9" s="239">
        <v>2</v>
      </c>
      <c r="K9" s="242">
        <v>5</v>
      </c>
      <c r="L9" s="228"/>
    </row>
    <row r="10" spans="1:13" s="20" customFormat="1" ht="14.25" customHeight="1" x14ac:dyDescent="0.25">
      <c r="A10" s="270"/>
      <c r="B10" s="270"/>
      <c r="C10" s="270"/>
      <c r="D10" s="21" t="s">
        <v>91</v>
      </c>
      <c r="E10" s="22">
        <f>$M$1</f>
        <v>7</v>
      </c>
      <c r="F10" s="267"/>
      <c r="G10" s="240"/>
      <c r="H10" s="261"/>
      <c r="I10" s="237"/>
      <c r="J10" s="240"/>
      <c r="K10" s="243"/>
      <c r="L10" s="228"/>
    </row>
    <row r="11" spans="1:13" s="20" customFormat="1" ht="14.25" customHeight="1" x14ac:dyDescent="0.25">
      <c r="A11" s="270"/>
      <c r="B11" s="270"/>
      <c r="C11" s="270"/>
      <c r="D11" s="26" t="s">
        <v>104</v>
      </c>
      <c r="E11" s="23">
        <v>8</v>
      </c>
      <c r="F11" s="267"/>
      <c r="G11" s="240"/>
      <c r="H11" s="261"/>
      <c r="I11" s="237"/>
      <c r="J11" s="240"/>
      <c r="K11" s="243"/>
      <c r="L11" s="228"/>
    </row>
    <row r="12" spans="1:13" s="20" customFormat="1" ht="14.25" customHeight="1" x14ac:dyDescent="0.25">
      <c r="A12" s="270"/>
      <c r="B12" s="270"/>
      <c r="C12" s="270"/>
      <c r="D12" s="167" t="s">
        <v>105</v>
      </c>
      <c r="E12" s="166">
        <v>9</v>
      </c>
      <c r="F12" s="267"/>
      <c r="G12" s="240"/>
      <c r="H12" s="261"/>
      <c r="I12" s="237"/>
      <c r="J12" s="240"/>
      <c r="K12" s="243"/>
      <c r="L12" s="228"/>
    </row>
    <row r="13" spans="1:13" s="20" customFormat="1" ht="15" customHeight="1" thickBot="1" x14ac:dyDescent="0.3">
      <c r="A13" s="270"/>
      <c r="B13" s="270"/>
      <c r="C13" s="271"/>
      <c r="D13" s="24" t="s">
        <v>106</v>
      </c>
      <c r="E13" s="25">
        <v>10</v>
      </c>
      <c r="F13" s="268"/>
      <c r="G13" s="241"/>
      <c r="H13" s="262"/>
      <c r="I13" s="237"/>
      <c r="J13" s="241"/>
      <c r="K13" s="244"/>
      <c r="L13" s="228"/>
    </row>
    <row r="14" spans="1:13" s="20" customFormat="1" ht="15" customHeight="1" x14ac:dyDescent="0.25">
      <c r="A14" s="270"/>
      <c r="B14" s="270"/>
      <c r="C14" s="269" t="s">
        <v>145</v>
      </c>
      <c r="D14" s="180" t="s">
        <v>115</v>
      </c>
      <c r="E14" s="181" t="s">
        <v>15</v>
      </c>
      <c r="F14" s="266">
        <v>0.2</v>
      </c>
      <c r="G14" s="239"/>
      <c r="H14" s="260"/>
      <c r="I14" s="237"/>
      <c r="J14" s="239">
        <v>1000</v>
      </c>
      <c r="K14" s="242">
        <v>3000</v>
      </c>
      <c r="L14" s="228"/>
    </row>
    <row r="15" spans="1:13" s="20" customFormat="1" ht="15" customHeight="1" x14ac:dyDescent="0.25">
      <c r="A15" s="270"/>
      <c r="B15" s="270"/>
      <c r="C15" s="270"/>
      <c r="D15" s="180" t="s">
        <v>116</v>
      </c>
      <c r="E15" s="181">
        <v>7</v>
      </c>
      <c r="F15" s="267"/>
      <c r="G15" s="240"/>
      <c r="H15" s="261"/>
      <c r="I15" s="237"/>
      <c r="J15" s="240"/>
      <c r="K15" s="243"/>
      <c r="L15" s="228"/>
    </row>
    <row r="16" spans="1:13" s="20" customFormat="1" ht="15" customHeight="1" x14ac:dyDescent="0.25">
      <c r="A16" s="270"/>
      <c r="B16" s="270"/>
      <c r="C16" s="270"/>
      <c r="D16" s="180" t="s">
        <v>117</v>
      </c>
      <c r="E16" s="181">
        <v>8</v>
      </c>
      <c r="F16" s="267"/>
      <c r="G16" s="240"/>
      <c r="H16" s="261"/>
      <c r="I16" s="237"/>
      <c r="J16" s="240"/>
      <c r="K16" s="243"/>
      <c r="L16" s="228"/>
    </row>
    <row r="17" spans="1:12" s="20" customFormat="1" ht="15" customHeight="1" x14ac:dyDescent="0.25">
      <c r="A17" s="270"/>
      <c r="B17" s="270"/>
      <c r="C17" s="270"/>
      <c r="D17" s="180" t="s">
        <v>118</v>
      </c>
      <c r="E17" s="181">
        <v>9</v>
      </c>
      <c r="F17" s="267"/>
      <c r="G17" s="240"/>
      <c r="H17" s="261"/>
      <c r="I17" s="237"/>
      <c r="J17" s="240"/>
      <c r="K17" s="243"/>
      <c r="L17" s="228"/>
    </row>
    <row r="18" spans="1:12" s="20" customFormat="1" ht="15" customHeight="1" thickBot="1" x14ac:dyDescent="0.3">
      <c r="A18" s="270"/>
      <c r="B18" s="270"/>
      <c r="C18" s="292"/>
      <c r="D18" s="182" t="s">
        <v>119</v>
      </c>
      <c r="E18" s="183">
        <v>10</v>
      </c>
      <c r="F18" s="279"/>
      <c r="G18" s="241"/>
      <c r="H18" s="262"/>
      <c r="I18" s="237"/>
      <c r="J18" s="308"/>
      <c r="K18" s="309"/>
      <c r="L18" s="228"/>
    </row>
    <row r="19" spans="1:12" s="20" customFormat="1" ht="15" customHeight="1" x14ac:dyDescent="0.25">
      <c r="A19" s="270"/>
      <c r="B19" s="270"/>
      <c r="C19" s="270" t="s">
        <v>144</v>
      </c>
      <c r="D19" s="180" t="s">
        <v>120</v>
      </c>
      <c r="E19" s="181" t="s">
        <v>15</v>
      </c>
      <c r="F19" s="280">
        <v>0.2</v>
      </c>
      <c r="G19" s="239"/>
      <c r="H19" s="260"/>
      <c r="I19" s="237"/>
      <c r="J19" s="310">
        <v>2000</v>
      </c>
      <c r="K19" s="305">
        <v>4000</v>
      </c>
      <c r="L19" s="228"/>
    </row>
    <row r="20" spans="1:12" s="20" customFormat="1" ht="15" customHeight="1" x14ac:dyDescent="0.25">
      <c r="A20" s="270"/>
      <c r="B20" s="270"/>
      <c r="C20" s="270"/>
      <c r="D20" s="180" t="s">
        <v>121</v>
      </c>
      <c r="E20" s="181">
        <v>7</v>
      </c>
      <c r="F20" s="267"/>
      <c r="G20" s="240"/>
      <c r="H20" s="261"/>
      <c r="I20" s="237"/>
      <c r="J20" s="240"/>
      <c r="K20" s="243"/>
      <c r="L20" s="228"/>
    </row>
    <row r="21" spans="1:12" s="20" customFormat="1" ht="15" customHeight="1" x14ac:dyDescent="0.25">
      <c r="A21" s="270"/>
      <c r="B21" s="270"/>
      <c r="C21" s="270"/>
      <c r="D21" s="180" t="s">
        <v>122</v>
      </c>
      <c r="E21" s="181">
        <v>8</v>
      </c>
      <c r="F21" s="267"/>
      <c r="G21" s="240"/>
      <c r="H21" s="261"/>
      <c r="I21" s="237"/>
      <c r="J21" s="240"/>
      <c r="K21" s="243"/>
      <c r="L21" s="228"/>
    </row>
    <row r="22" spans="1:12" s="20" customFormat="1" ht="15" customHeight="1" x14ac:dyDescent="0.25">
      <c r="A22" s="270"/>
      <c r="B22" s="270"/>
      <c r="C22" s="270"/>
      <c r="D22" s="180" t="s">
        <v>123</v>
      </c>
      <c r="E22" s="181">
        <v>9</v>
      </c>
      <c r="F22" s="267"/>
      <c r="G22" s="240"/>
      <c r="H22" s="261"/>
      <c r="I22" s="237"/>
      <c r="J22" s="240"/>
      <c r="K22" s="243"/>
      <c r="L22" s="228"/>
    </row>
    <row r="23" spans="1:12" s="20" customFormat="1" ht="15" customHeight="1" thickBot="1" x14ac:dyDescent="0.3">
      <c r="A23" s="270"/>
      <c r="B23" s="271"/>
      <c r="C23" s="271"/>
      <c r="D23" s="180" t="s">
        <v>124</v>
      </c>
      <c r="E23" s="181">
        <v>10</v>
      </c>
      <c r="F23" s="268"/>
      <c r="G23" s="241"/>
      <c r="H23" s="262"/>
      <c r="I23" s="238"/>
      <c r="J23" s="241"/>
      <c r="K23" s="244"/>
      <c r="L23" s="229"/>
    </row>
    <row r="24" spans="1:12" s="20" customFormat="1" ht="14.25" customHeight="1" x14ac:dyDescent="0.25">
      <c r="A24" s="270"/>
      <c r="B24" s="269" t="s">
        <v>107</v>
      </c>
      <c r="C24" s="289" t="s">
        <v>90</v>
      </c>
      <c r="D24" s="17" t="s">
        <v>99</v>
      </c>
      <c r="E24" s="18" t="s">
        <v>15</v>
      </c>
      <c r="F24" s="266">
        <v>0.4</v>
      </c>
      <c r="G24" s="239"/>
      <c r="H24" s="260">
        <f>IF(G24&lt;J24,0,IF(G24=J24,$M$1,IF(G24&gt;K24,$M$2,$M$3/(K24-J24)*(G24-J24)+$M$1)))</f>
        <v>0</v>
      </c>
      <c r="I24" s="236">
        <f>+H24*F24+H29*F29</f>
        <v>0</v>
      </c>
      <c r="J24" s="239">
        <v>3</v>
      </c>
      <c r="K24" s="242">
        <v>6</v>
      </c>
      <c r="L24" s="300">
        <f>SUM(F24:F43)</f>
        <v>1</v>
      </c>
    </row>
    <row r="25" spans="1:12" s="20" customFormat="1" ht="14.25" customHeight="1" x14ac:dyDescent="0.25">
      <c r="A25" s="270"/>
      <c r="B25" s="270"/>
      <c r="C25" s="290"/>
      <c r="D25" s="21" t="s">
        <v>93</v>
      </c>
      <c r="E25" s="22">
        <f>$M$1</f>
        <v>7</v>
      </c>
      <c r="F25" s="267"/>
      <c r="G25" s="240"/>
      <c r="H25" s="261"/>
      <c r="I25" s="237"/>
      <c r="J25" s="240"/>
      <c r="K25" s="243"/>
      <c r="L25" s="303"/>
    </row>
    <row r="26" spans="1:12" s="20" customFormat="1" ht="14" customHeight="1" x14ac:dyDescent="0.25">
      <c r="A26" s="270"/>
      <c r="B26" s="270"/>
      <c r="C26" s="290"/>
      <c r="D26" s="21" t="s">
        <v>100</v>
      </c>
      <c r="E26" s="23">
        <v>8</v>
      </c>
      <c r="F26" s="267"/>
      <c r="G26" s="240"/>
      <c r="H26" s="261"/>
      <c r="I26" s="237"/>
      <c r="J26" s="240"/>
      <c r="K26" s="243"/>
      <c r="L26" s="303"/>
    </row>
    <row r="27" spans="1:12" s="20" customFormat="1" ht="14" customHeight="1" x14ac:dyDescent="0.25">
      <c r="A27" s="270"/>
      <c r="B27" s="270"/>
      <c r="C27" s="290"/>
      <c r="D27" s="165" t="s">
        <v>101</v>
      </c>
      <c r="E27" s="166">
        <v>9</v>
      </c>
      <c r="F27" s="267"/>
      <c r="G27" s="240"/>
      <c r="H27" s="261"/>
      <c r="I27" s="237"/>
      <c r="J27" s="240"/>
      <c r="K27" s="243"/>
      <c r="L27" s="303"/>
    </row>
    <row r="28" spans="1:12" s="20" customFormat="1" ht="15" customHeight="1" thickBot="1" x14ac:dyDescent="0.3">
      <c r="A28" s="270"/>
      <c r="B28" s="270"/>
      <c r="C28" s="291"/>
      <c r="D28" s="24" t="s">
        <v>102</v>
      </c>
      <c r="E28" s="25">
        <v>10</v>
      </c>
      <c r="F28" s="268"/>
      <c r="G28" s="241"/>
      <c r="H28" s="262"/>
      <c r="I28" s="237"/>
      <c r="J28" s="241"/>
      <c r="K28" s="244"/>
      <c r="L28" s="303"/>
    </row>
    <row r="29" spans="1:12" s="20" customFormat="1" ht="25" customHeight="1" x14ac:dyDescent="0.25">
      <c r="A29" s="270"/>
      <c r="B29" s="270"/>
      <c r="C29" s="269" t="s">
        <v>114</v>
      </c>
      <c r="D29" s="17" t="s">
        <v>103</v>
      </c>
      <c r="E29" s="18" t="s">
        <v>15</v>
      </c>
      <c r="F29" s="266">
        <v>0.2</v>
      </c>
      <c r="G29" s="239"/>
      <c r="H29" s="260">
        <f>IF(G29&lt;J29,0,IF(G29=J29,$M$1,IF(G29&gt;K29,$M$2,$M$3/(K29-J29)*(G29-J29)+$M$1)))</f>
        <v>0</v>
      </c>
      <c r="I29" s="237"/>
      <c r="J29" s="263">
        <v>2</v>
      </c>
      <c r="K29" s="242">
        <v>5</v>
      </c>
      <c r="L29" s="303"/>
    </row>
    <row r="30" spans="1:12" s="20" customFormat="1" ht="25" customHeight="1" x14ac:dyDescent="0.25">
      <c r="A30" s="270"/>
      <c r="B30" s="270"/>
      <c r="C30" s="270"/>
      <c r="D30" s="21" t="s">
        <v>91</v>
      </c>
      <c r="E30" s="22">
        <f>$M$1</f>
        <v>7</v>
      </c>
      <c r="F30" s="267"/>
      <c r="G30" s="240"/>
      <c r="H30" s="261"/>
      <c r="I30" s="237"/>
      <c r="J30" s="264"/>
      <c r="K30" s="243"/>
      <c r="L30" s="303"/>
    </row>
    <row r="31" spans="1:12" s="20" customFormat="1" ht="25" customHeight="1" x14ac:dyDescent="0.25">
      <c r="A31" s="270"/>
      <c r="B31" s="270"/>
      <c r="C31" s="270"/>
      <c r="D31" s="26" t="s">
        <v>104</v>
      </c>
      <c r="E31" s="23">
        <v>8</v>
      </c>
      <c r="F31" s="267"/>
      <c r="G31" s="240"/>
      <c r="H31" s="261"/>
      <c r="I31" s="237"/>
      <c r="J31" s="264"/>
      <c r="K31" s="243"/>
      <c r="L31" s="303"/>
    </row>
    <row r="32" spans="1:12" s="20" customFormat="1" ht="25" customHeight="1" x14ac:dyDescent="0.25">
      <c r="A32" s="270"/>
      <c r="B32" s="270"/>
      <c r="C32" s="270"/>
      <c r="D32" s="167" t="s">
        <v>105</v>
      </c>
      <c r="E32" s="166">
        <v>9</v>
      </c>
      <c r="F32" s="267"/>
      <c r="G32" s="240"/>
      <c r="H32" s="261"/>
      <c r="I32" s="237"/>
      <c r="J32" s="264"/>
      <c r="K32" s="243"/>
      <c r="L32" s="303"/>
    </row>
    <row r="33" spans="1:12" s="20" customFormat="1" ht="14.5" customHeight="1" thickBot="1" x14ac:dyDescent="0.3">
      <c r="A33" s="270"/>
      <c r="B33" s="270"/>
      <c r="C33" s="271"/>
      <c r="D33" s="24" t="s">
        <v>106</v>
      </c>
      <c r="E33" s="25">
        <v>10</v>
      </c>
      <c r="F33" s="268"/>
      <c r="G33" s="241"/>
      <c r="H33" s="262"/>
      <c r="I33" s="237"/>
      <c r="J33" s="265"/>
      <c r="K33" s="244"/>
      <c r="L33" s="303"/>
    </row>
    <row r="34" spans="1:12" s="20" customFormat="1" ht="15.5" customHeight="1" x14ac:dyDescent="0.25">
      <c r="A34" s="270"/>
      <c r="B34" s="270"/>
      <c r="C34" s="269" t="s">
        <v>145</v>
      </c>
      <c r="D34" s="180" t="s">
        <v>115</v>
      </c>
      <c r="E34" s="181" t="s">
        <v>15</v>
      </c>
      <c r="F34" s="266">
        <v>0.2</v>
      </c>
      <c r="G34" s="239"/>
      <c r="H34" s="260"/>
      <c r="I34" s="237"/>
      <c r="J34" s="263">
        <v>1000</v>
      </c>
      <c r="K34" s="242">
        <v>3000</v>
      </c>
      <c r="L34" s="303"/>
    </row>
    <row r="35" spans="1:12" s="20" customFormat="1" ht="15.5" customHeight="1" x14ac:dyDescent="0.25">
      <c r="A35" s="270"/>
      <c r="B35" s="270"/>
      <c r="C35" s="270"/>
      <c r="D35" s="180" t="s">
        <v>116</v>
      </c>
      <c r="E35" s="181">
        <v>7</v>
      </c>
      <c r="F35" s="267"/>
      <c r="G35" s="240"/>
      <c r="H35" s="261"/>
      <c r="I35" s="237"/>
      <c r="J35" s="264"/>
      <c r="K35" s="243"/>
      <c r="L35" s="303"/>
    </row>
    <row r="36" spans="1:12" s="20" customFormat="1" ht="15.5" customHeight="1" x14ac:dyDescent="0.25">
      <c r="A36" s="270"/>
      <c r="B36" s="270"/>
      <c r="C36" s="270"/>
      <c r="D36" s="180" t="s">
        <v>117</v>
      </c>
      <c r="E36" s="181">
        <v>8</v>
      </c>
      <c r="F36" s="267"/>
      <c r="G36" s="240"/>
      <c r="H36" s="261"/>
      <c r="I36" s="237"/>
      <c r="J36" s="264"/>
      <c r="K36" s="243"/>
      <c r="L36" s="303"/>
    </row>
    <row r="37" spans="1:12" s="20" customFormat="1" ht="15.5" customHeight="1" x14ac:dyDescent="0.25">
      <c r="A37" s="270"/>
      <c r="B37" s="270"/>
      <c r="C37" s="270"/>
      <c r="D37" s="180" t="s">
        <v>118</v>
      </c>
      <c r="E37" s="181">
        <v>9</v>
      </c>
      <c r="F37" s="267"/>
      <c r="G37" s="240"/>
      <c r="H37" s="261"/>
      <c r="I37" s="237"/>
      <c r="J37" s="264"/>
      <c r="K37" s="243"/>
      <c r="L37" s="303"/>
    </row>
    <row r="38" spans="1:12" s="20" customFormat="1" ht="16" customHeight="1" thickBot="1" x14ac:dyDescent="0.3">
      <c r="A38" s="270"/>
      <c r="B38" s="270"/>
      <c r="C38" s="292"/>
      <c r="D38" s="182" t="s">
        <v>119</v>
      </c>
      <c r="E38" s="183">
        <v>10</v>
      </c>
      <c r="F38" s="268"/>
      <c r="G38" s="241"/>
      <c r="H38" s="262"/>
      <c r="I38" s="237"/>
      <c r="J38" s="265"/>
      <c r="K38" s="244"/>
      <c r="L38" s="303"/>
    </row>
    <row r="39" spans="1:12" s="20" customFormat="1" ht="15.5" customHeight="1" x14ac:dyDescent="0.25">
      <c r="A39" s="270"/>
      <c r="B39" s="270"/>
      <c r="C39" s="270" t="s">
        <v>144</v>
      </c>
      <c r="D39" s="180" t="s">
        <v>120</v>
      </c>
      <c r="E39" s="181" t="s">
        <v>15</v>
      </c>
      <c r="F39" s="266">
        <v>0.2</v>
      </c>
      <c r="G39" s="239"/>
      <c r="H39" s="260"/>
      <c r="I39" s="237"/>
      <c r="J39" s="263">
        <v>2000</v>
      </c>
      <c r="K39" s="242">
        <v>4000</v>
      </c>
      <c r="L39" s="303"/>
    </row>
    <row r="40" spans="1:12" s="20" customFormat="1" ht="15.5" customHeight="1" x14ac:dyDescent="0.25">
      <c r="A40" s="270"/>
      <c r="B40" s="270"/>
      <c r="C40" s="270"/>
      <c r="D40" s="180" t="s">
        <v>121</v>
      </c>
      <c r="E40" s="181">
        <v>7</v>
      </c>
      <c r="F40" s="267"/>
      <c r="G40" s="240"/>
      <c r="H40" s="261"/>
      <c r="I40" s="237"/>
      <c r="J40" s="264"/>
      <c r="K40" s="243"/>
      <c r="L40" s="303"/>
    </row>
    <row r="41" spans="1:12" s="20" customFormat="1" ht="15.5" customHeight="1" x14ac:dyDescent="0.25">
      <c r="A41" s="270"/>
      <c r="B41" s="270"/>
      <c r="C41" s="270"/>
      <c r="D41" s="180" t="s">
        <v>122</v>
      </c>
      <c r="E41" s="181">
        <v>8</v>
      </c>
      <c r="F41" s="267"/>
      <c r="G41" s="240"/>
      <c r="H41" s="261"/>
      <c r="I41" s="237"/>
      <c r="J41" s="264"/>
      <c r="K41" s="243"/>
      <c r="L41" s="303"/>
    </row>
    <row r="42" spans="1:12" s="20" customFormat="1" ht="15.5" customHeight="1" x14ac:dyDescent="0.25">
      <c r="A42" s="270"/>
      <c r="B42" s="270"/>
      <c r="C42" s="270"/>
      <c r="D42" s="180" t="s">
        <v>123</v>
      </c>
      <c r="E42" s="181">
        <v>9</v>
      </c>
      <c r="F42" s="267"/>
      <c r="G42" s="240"/>
      <c r="H42" s="261"/>
      <c r="I42" s="237"/>
      <c r="J42" s="264"/>
      <c r="K42" s="243"/>
      <c r="L42" s="303"/>
    </row>
    <row r="43" spans="1:12" s="20" customFormat="1" ht="16" customHeight="1" thickBot="1" x14ac:dyDescent="0.3">
      <c r="A43" s="270"/>
      <c r="B43" s="271"/>
      <c r="C43" s="271"/>
      <c r="D43" s="180" t="s">
        <v>124</v>
      </c>
      <c r="E43" s="181">
        <v>10</v>
      </c>
      <c r="F43" s="268"/>
      <c r="G43" s="241"/>
      <c r="H43" s="262"/>
      <c r="I43" s="238"/>
      <c r="J43" s="265"/>
      <c r="K43" s="244"/>
      <c r="L43" s="304"/>
    </row>
    <row r="44" spans="1:12" ht="14.25" customHeight="1" x14ac:dyDescent="0.25">
      <c r="A44" s="270"/>
      <c r="B44" s="281" t="s">
        <v>16</v>
      </c>
      <c r="C44" s="281"/>
      <c r="D44" s="17" t="s">
        <v>18</v>
      </c>
      <c r="E44" s="18">
        <v>0</v>
      </c>
      <c r="F44" s="266">
        <v>1</v>
      </c>
      <c r="G44" s="239"/>
      <c r="H44" s="260">
        <f>G44</f>
        <v>0</v>
      </c>
      <c r="I44" s="236">
        <f>H44*F44</f>
        <v>0</v>
      </c>
      <c r="J44" s="252"/>
      <c r="K44" s="254"/>
      <c r="L44" s="300">
        <f>SUM(F44)</f>
        <v>1</v>
      </c>
    </row>
    <row r="45" spans="1:12" ht="14.25" customHeight="1" x14ac:dyDescent="0.25">
      <c r="A45" s="270"/>
      <c r="B45" s="282"/>
      <c r="C45" s="282"/>
      <c r="D45" s="21" t="s">
        <v>94</v>
      </c>
      <c r="E45" s="22">
        <v>5</v>
      </c>
      <c r="F45" s="267"/>
      <c r="G45" s="240"/>
      <c r="H45" s="261"/>
      <c r="I45" s="237"/>
      <c r="J45" s="299"/>
      <c r="K45" s="297"/>
      <c r="L45" s="303"/>
    </row>
    <row r="46" spans="1:12" ht="14.25" customHeight="1" x14ac:dyDescent="0.25">
      <c r="A46" s="270"/>
      <c r="B46" s="282"/>
      <c r="C46" s="282"/>
      <c r="D46" s="168" t="s">
        <v>108</v>
      </c>
      <c r="E46" s="169">
        <v>7</v>
      </c>
      <c r="F46" s="267"/>
      <c r="G46" s="240"/>
      <c r="H46" s="261"/>
      <c r="I46" s="237"/>
      <c r="J46" s="299"/>
      <c r="K46" s="297"/>
      <c r="L46" s="301"/>
    </row>
    <row r="47" spans="1:12" ht="15" customHeight="1" thickBot="1" x14ac:dyDescent="0.3">
      <c r="A47" s="271"/>
      <c r="B47" s="283"/>
      <c r="C47" s="283"/>
      <c r="D47" s="24" t="s">
        <v>19</v>
      </c>
      <c r="E47" s="25">
        <v>10</v>
      </c>
      <c r="F47" s="268"/>
      <c r="G47" s="241"/>
      <c r="H47" s="262"/>
      <c r="I47" s="238"/>
      <c r="J47" s="253"/>
      <c r="K47" s="255"/>
      <c r="L47" s="302"/>
    </row>
    <row r="48" spans="1:12" ht="24.75" customHeight="1" x14ac:dyDescent="0.25">
      <c r="A48" s="269" t="s">
        <v>20</v>
      </c>
      <c r="B48" s="281" t="s">
        <v>21</v>
      </c>
      <c r="C48" s="281" t="s">
        <v>17</v>
      </c>
      <c r="D48" s="284" t="s">
        <v>22</v>
      </c>
      <c r="E48" s="285"/>
      <c r="F48" s="27"/>
      <c r="G48" s="28"/>
      <c r="H48" s="29">
        <f>G48*F48</f>
        <v>0</v>
      </c>
      <c r="I48" s="236"/>
      <c r="J48" s="252"/>
      <c r="K48" s="254"/>
      <c r="L48" s="300">
        <v>1</v>
      </c>
    </row>
    <row r="49" spans="1:12" ht="24.75" customHeight="1" x14ac:dyDescent="0.25">
      <c r="A49" s="270"/>
      <c r="B49" s="282"/>
      <c r="C49" s="282"/>
      <c r="D49" s="293" t="s">
        <v>23</v>
      </c>
      <c r="E49" s="294"/>
      <c r="F49" s="30"/>
      <c r="G49" s="31"/>
      <c r="H49" s="32">
        <f>G49*F49</f>
        <v>0</v>
      </c>
      <c r="I49" s="237"/>
      <c r="J49" s="299"/>
      <c r="K49" s="297"/>
      <c r="L49" s="301"/>
    </row>
    <row r="50" spans="1:12" ht="24.75" customHeight="1" thickBot="1" x14ac:dyDescent="0.3">
      <c r="A50" s="270"/>
      <c r="B50" s="283"/>
      <c r="C50" s="283"/>
      <c r="D50" s="295" t="s">
        <v>24</v>
      </c>
      <c r="E50" s="296"/>
      <c r="F50" s="33"/>
      <c r="G50" s="34"/>
      <c r="H50" s="35">
        <f>G50*F50</f>
        <v>0</v>
      </c>
      <c r="I50" s="238"/>
      <c r="J50" s="253"/>
      <c r="K50" s="255"/>
      <c r="L50" s="302"/>
    </row>
    <row r="51" spans="1:12" ht="68" customHeight="1" x14ac:dyDescent="0.25">
      <c r="A51" s="230" t="s">
        <v>125</v>
      </c>
      <c r="B51" s="233" t="s">
        <v>129</v>
      </c>
      <c r="C51" s="274" t="s">
        <v>126</v>
      </c>
      <c r="D51" s="209" t="s">
        <v>127</v>
      </c>
      <c r="E51" s="198">
        <v>10</v>
      </c>
      <c r="F51" s="250">
        <v>0.4</v>
      </c>
      <c r="G51" s="239"/>
      <c r="H51" s="260">
        <f t="shared" ref="H51:H53" si="0">G51*F51</f>
        <v>0</v>
      </c>
      <c r="I51" s="236"/>
      <c r="J51" s="252"/>
      <c r="K51" s="254"/>
      <c r="L51" s="227">
        <f>F51+F53+F58+F63+F68</f>
        <v>1.0000000000000002</v>
      </c>
    </row>
    <row r="52" spans="1:12" ht="51.5" customHeight="1" thickBot="1" x14ac:dyDescent="0.3">
      <c r="A52" s="231"/>
      <c r="B52" s="234"/>
      <c r="C52" s="275"/>
      <c r="D52" s="199" t="s">
        <v>128</v>
      </c>
      <c r="E52" s="197">
        <v>0</v>
      </c>
      <c r="F52" s="251"/>
      <c r="G52" s="241"/>
      <c r="H52" s="262"/>
      <c r="I52" s="238"/>
      <c r="J52" s="253"/>
      <c r="K52" s="255"/>
      <c r="L52" s="228"/>
    </row>
    <row r="53" spans="1:12" ht="17.5" customHeight="1" x14ac:dyDescent="0.25">
      <c r="A53" s="231"/>
      <c r="B53" s="234"/>
      <c r="C53" s="276" t="s">
        <v>90</v>
      </c>
      <c r="D53" s="200" t="s">
        <v>99</v>
      </c>
      <c r="E53" s="183">
        <v>0</v>
      </c>
      <c r="F53" s="256">
        <v>0.2</v>
      </c>
      <c r="G53" s="239"/>
      <c r="H53" s="260">
        <f t="shared" si="0"/>
        <v>0</v>
      </c>
      <c r="I53" s="237"/>
      <c r="J53" s="239">
        <v>3</v>
      </c>
      <c r="K53" s="242">
        <v>6</v>
      </c>
      <c r="L53" s="228"/>
    </row>
    <row r="54" spans="1:12" ht="24.75" customHeight="1" x14ac:dyDescent="0.25">
      <c r="A54" s="231"/>
      <c r="B54" s="234"/>
      <c r="C54" s="277"/>
      <c r="D54" s="201" t="s">
        <v>93</v>
      </c>
      <c r="E54" s="22">
        <f>$M$1</f>
        <v>7</v>
      </c>
      <c r="F54" s="257"/>
      <c r="G54" s="240"/>
      <c r="H54" s="261"/>
      <c r="I54" s="237"/>
      <c r="J54" s="240"/>
      <c r="K54" s="243"/>
      <c r="L54" s="228"/>
    </row>
    <row r="55" spans="1:12" ht="24" customHeight="1" x14ac:dyDescent="0.25">
      <c r="A55" s="231"/>
      <c r="B55" s="234"/>
      <c r="C55" s="277"/>
      <c r="D55" s="201" t="s">
        <v>100</v>
      </c>
      <c r="E55" s="23">
        <v>8</v>
      </c>
      <c r="F55" s="257"/>
      <c r="G55" s="240"/>
      <c r="H55" s="261"/>
      <c r="I55" s="237"/>
      <c r="J55" s="240"/>
      <c r="K55" s="243"/>
      <c r="L55" s="228"/>
    </row>
    <row r="56" spans="1:12" s="37" customFormat="1" ht="24" customHeight="1" x14ac:dyDescent="0.25">
      <c r="A56" s="231"/>
      <c r="B56" s="234"/>
      <c r="C56" s="277"/>
      <c r="D56" s="201" t="s">
        <v>101</v>
      </c>
      <c r="E56" s="23">
        <v>9</v>
      </c>
      <c r="F56" s="257"/>
      <c r="G56" s="240"/>
      <c r="H56" s="261"/>
      <c r="I56" s="237"/>
      <c r="J56" s="240"/>
      <c r="K56" s="243"/>
      <c r="L56" s="228"/>
    </row>
    <row r="57" spans="1:12" s="37" customFormat="1" ht="14.5" customHeight="1" thickBot="1" x14ac:dyDescent="0.3">
      <c r="A57" s="231"/>
      <c r="B57" s="234"/>
      <c r="C57" s="278"/>
      <c r="D57" s="202" t="s">
        <v>102</v>
      </c>
      <c r="E57" s="25">
        <v>10</v>
      </c>
      <c r="F57" s="258"/>
      <c r="G57" s="241"/>
      <c r="H57" s="262"/>
      <c r="I57" s="238"/>
      <c r="J57" s="241"/>
      <c r="K57" s="244"/>
      <c r="L57" s="228"/>
    </row>
    <row r="58" spans="1:12" ht="20.5" customHeight="1" x14ac:dyDescent="0.25">
      <c r="A58" s="231"/>
      <c r="B58" s="234"/>
      <c r="C58" s="269" t="s">
        <v>141</v>
      </c>
      <c r="D58" s="17" t="s">
        <v>137</v>
      </c>
      <c r="E58" s="183">
        <v>0</v>
      </c>
      <c r="F58" s="259">
        <v>0.15</v>
      </c>
      <c r="G58" s="239"/>
      <c r="H58" s="260">
        <f t="shared" ref="H58:H68" si="1">G58*F58</f>
        <v>0</v>
      </c>
      <c r="I58" s="237"/>
      <c r="J58" s="240">
        <v>2500</v>
      </c>
      <c r="K58" s="243">
        <v>4000</v>
      </c>
      <c r="L58" s="228"/>
    </row>
    <row r="59" spans="1:12" ht="14.5" customHeight="1" x14ac:dyDescent="0.25">
      <c r="A59" s="231"/>
      <c r="B59" s="234"/>
      <c r="C59" s="270"/>
      <c r="D59" s="203" t="s">
        <v>138</v>
      </c>
      <c r="E59" s="22">
        <f>$M$1</f>
        <v>7</v>
      </c>
      <c r="F59" s="259"/>
      <c r="G59" s="240"/>
      <c r="H59" s="261"/>
      <c r="I59" s="237"/>
      <c r="J59" s="240"/>
      <c r="K59" s="243"/>
      <c r="L59" s="228"/>
    </row>
    <row r="60" spans="1:12" ht="14" customHeight="1" x14ac:dyDescent="0.25">
      <c r="A60" s="231"/>
      <c r="B60" s="234"/>
      <c r="C60" s="270"/>
      <c r="D60" s="21" t="s">
        <v>139</v>
      </c>
      <c r="E60" s="23">
        <v>8</v>
      </c>
      <c r="F60" s="245"/>
      <c r="G60" s="240"/>
      <c r="H60" s="261"/>
      <c r="I60" s="237"/>
      <c r="J60" s="240"/>
      <c r="K60" s="243"/>
      <c r="L60" s="228"/>
    </row>
    <row r="61" spans="1:12" ht="14" customHeight="1" x14ac:dyDescent="0.25">
      <c r="A61" s="231"/>
      <c r="B61" s="234"/>
      <c r="C61" s="270"/>
      <c r="D61" s="182" t="s">
        <v>123</v>
      </c>
      <c r="E61" s="166">
        <v>9</v>
      </c>
      <c r="F61" s="245"/>
      <c r="G61" s="240"/>
      <c r="H61" s="261"/>
      <c r="I61" s="237"/>
      <c r="J61" s="240"/>
      <c r="K61" s="243"/>
      <c r="L61" s="228"/>
    </row>
    <row r="62" spans="1:12" ht="14.5" customHeight="1" thickBot="1" x14ac:dyDescent="0.3">
      <c r="A62" s="231"/>
      <c r="B62" s="234"/>
      <c r="C62" s="271"/>
      <c r="D62" s="204" t="s">
        <v>124</v>
      </c>
      <c r="E62" s="25">
        <v>10</v>
      </c>
      <c r="F62" s="246"/>
      <c r="G62" s="241"/>
      <c r="H62" s="262"/>
      <c r="I62" s="238"/>
      <c r="J62" s="241"/>
      <c r="K62" s="244"/>
      <c r="L62" s="228"/>
    </row>
    <row r="63" spans="1:12" ht="14" customHeight="1" x14ac:dyDescent="0.25">
      <c r="A63" s="231"/>
      <c r="B63" s="234"/>
      <c r="C63" s="269" t="s">
        <v>142</v>
      </c>
      <c r="D63" s="207" t="s">
        <v>130</v>
      </c>
      <c r="E63" s="205">
        <v>0</v>
      </c>
      <c r="F63" s="245">
        <v>0.15</v>
      </c>
      <c r="G63" s="239"/>
      <c r="H63" s="260">
        <f t="shared" si="1"/>
        <v>0</v>
      </c>
      <c r="I63" s="236"/>
      <c r="J63" s="239">
        <v>500</v>
      </c>
      <c r="K63" s="242">
        <v>1501</v>
      </c>
      <c r="L63" s="228"/>
    </row>
    <row r="64" spans="1:12" ht="14" customHeight="1" x14ac:dyDescent="0.25">
      <c r="A64" s="231"/>
      <c r="B64" s="234"/>
      <c r="C64" s="272"/>
      <c r="D64" s="208" t="s">
        <v>131</v>
      </c>
      <c r="E64" s="205">
        <v>7</v>
      </c>
      <c r="F64" s="245"/>
      <c r="G64" s="240"/>
      <c r="H64" s="261"/>
      <c r="I64" s="237"/>
      <c r="J64" s="240"/>
      <c r="K64" s="243"/>
      <c r="L64" s="228"/>
    </row>
    <row r="65" spans="1:13" ht="14.5" customHeight="1" x14ac:dyDescent="0.25">
      <c r="A65" s="231"/>
      <c r="B65" s="234"/>
      <c r="C65" s="272"/>
      <c r="D65" s="206" t="s">
        <v>132</v>
      </c>
      <c r="E65" s="205">
        <v>8</v>
      </c>
      <c r="F65" s="245"/>
      <c r="G65" s="240"/>
      <c r="H65" s="261"/>
      <c r="I65" s="237"/>
      <c r="J65" s="240"/>
      <c r="K65" s="243"/>
      <c r="L65" s="228"/>
    </row>
    <row r="66" spans="1:13" ht="14" customHeight="1" x14ac:dyDescent="0.25">
      <c r="A66" s="231"/>
      <c r="B66" s="234"/>
      <c r="C66" s="272"/>
      <c r="D66" s="206" t="s">
        <v>133</v>
      </c>
      <c r="E66" s="205">
        <v>9</v>
      </c>
      <c r="F66" s="245"/>
      <c r="G66" s="240"/>
      <c r="H66" s="261"/>
      <c r="I66" s="237"/>
      <c r="J66" s="240"/>
      <c r="K66" s="243"/>
      <c r="L66" s="228"/>
    </row>
    <row r="67" spans="1:13" s="19" customFormat="1" ht="14.5" customHeight="1" thickBot="1" x14ac:dyDescent="0.3">
      <c r="A67" s="231"/>
      <c r="B67" s="234"/>
      <c r="C67" s="273"/>
      <c r="D67" s="184" t="s">
        <v>134</v>
      </c>
      <c r="E67" s="195">
        <v>10</v>
      </c>
      <c r="F67" s="246"/>
      <c r="G67" s="241"/>
      <c r="H67" s="262"/>
      <c r="I67" s="238"/>
      <c r="J67" s="241"/>
      <c r="K67" s="244"/>
      <c r="L67" s="228"/>
      <c r="M67"/>
    </row>
    <row r="68" spans="1:13" s="19" customFormat="1" ht="14" customHeight="1" x14ac:dyDescent="0.25">
      <c r="A68" s="231"/>
      <c r="B68" s="234"/>
      <c r="C68" s="247" t="s">
        <v>143</v>
      </c>
      <c r="D68" s="200" t="s">
        <v>115</v>
      </c>
      <c r="E68" s="193">
        <v>0</v>
      </c>
      <c r="F68" s="245">
        <v>0.1</v>
      </c>
      <c r="G68" s="239"/>
      <c r="H68" s="260">
        <f t="shared" si="1"/>
        <v>0</v>
      </c>
      <c r="I68" s="237"/>
      <c r="J68" s="240">
        <v>1000</v>
      </c>
      <c r="K68" s="243">
        <v>2001</v>
      </c>
      <c r="L68" s="228"/>
      <c r="M68"/>
    </row>
    <row r="69" spans="1:13" s="19" customFormat="1" ht="14" customHeight="1" x14ac:dyDescent="0.25">
      <c r="A69" s="231"/>
      <c r="B69" s="234"/>
      <c r="C69" s="248"/>
      <c r="D69" s="201" t="s">
        <v>116</v>
      </c>
      <c r="E69" s="193">
        <v>7</v>
      </c>
      <c r="F69" s="245"/>
      <c r="G69" s="240"/>
      <c r="H69" s="261"/>
      <c r="I69" s="237"/>
      <c r="J69" s="240"/>
      <c r="K69" s="243"/>
      <c r="L69" s="228"/>
      <c r="M69"/>
    </row>
    <row r="70" spans="1:13" s="19" customFormat="1" ht="14" customHeight="1" x14ac:dyDescent="0.25">
      <c r="A70" s="231"/>
      <c r="B70" s="234"/>
      <c r="C70" s="248"/>
      <c r="D70" s="201" t="s">
        <v>133</v>
      </c>
      <c r="E70" s="193">
        <v>8</v>
      </c>
      <c r="F70" s="245"/>
      <c r="G70" s="240"/>
      <c r="H70" s="261"/>
      <c r="I70" s="237"/>
      <c r="J70" s="240"/>
      <c r="K70" s="243"/>
      <c r="L70" s="228"/>
      <c r="M70"/>
    </row>
    <row r="71" spans="1:13" s="19" customFormat="1" ht="14" customHeight="1" x14ac:dyDescent="0.25">
      <c r="A71" s="231"/>
      <c r="B71" s="234"/>
      <c r="C71" s="248"/>
      <c r="D71" s="201" t="s">
        <v>135</v>
      </c>
      <c r="E71" s="193">
        <v>9</v>
      </c>
      <c r="F71" s="245"/>
      <c r="G71" s="240"/>
      <c r="H71" s="261"/>
      <c r="I71" s="237"/>
      <c r="J71" s="240"/>
      <c r="K71" s="243"/>
      <c r="L71" s="228"/>
      <c r="M71"/>
    </row>
    <row r="72" spans="1:13" s="19" customFormat="1" ht="14.5" customHeight="1" thickBot="1" x14ac:dyDescent="0.3">
      <c r="A72" s="232"/>
      <c r="B72" s="235"/>
      <c r="C72" s="249"/>
      <c r="D72" s="202" t="s">
        <v>136</v>
      </c>
      <c r="E72" s="196">
        <v>10</v>
      </c>
      <c r="F72" s="246"/>
      <c r="G72" s="241"/>
      <c r="H72" s="262"/>
      <c r="I72" s="238"/>
      <c r="J72" s="241"/>
      <c r="K72" s="244"/>
      <c r="L72" s="229"/>
      <c r="M72"/>
    </row>
    <row r="73" spans="1:13" s="19" customFormat="1" x14ac:dyDescent="0.25">
      <c r="A73" s="190"/>
      <c r="B73" s="194"/>
      <c r="C73" s="190"/>
      <c r="D73" s="36"/>
      <c r="G73" s="38"/>
      <c r="J73" s="39"/>
      <c r="K73" s="39"/>
      <c r="M73"/>
    </row>
    <row r="74" spans="1:13" s="19" customFormat="1" x14ac:dyDescent="0.25">
      <c r="B74"/>
      <c r="C74" s="189"/>
      <c r="D74" s="190"/>
      <c r="E74" s="190"/>
      <c r="G74" s="38"/>
      <c r="J74" s="39"/>
      <c r="K74" s="39"/>
      <c r="M74"/>
    </row>
    <row r="75" spans="1:13" s="19" customFormat="1" x14ac:dyDescent="0.25">
      <c r="B75"/>
      <c r="C75" s="189"/>
      <c r="D75" s="190"/>
      <c r="E75" s="188"/>
      <c r="G75" s="191"/>
      <c r="I75" t="s">
        <v>25</v>
      </c>
      <c r="J75" s="298"/>
      <c r="K75" s="298"/>
      <c r="L75" s="298"/>
    </row>
    <row r="76" spans="1:13" s="19" customFormat="1" ht="12.5" x14ac:dyDescent="0.25">
      <c r="A76" s="37"/>
      <c r="B76"/>
      <c r="C76" s="37"/>
      <c r="G76" s="186"/>
      <c r="H76" s="186"/>
      <c r="I76" t="s">
        <v>25</v>
      </c>
      <c r="J76" s="306"/>
      <c r="K76" s="306"/>
      <c r="L76" s="306"/>
      <c r="M76" s="36"/>
    </row>
    <row r="77" spans="1:13" s="19" customFormat="1" ht="15.5" x14ac:dyDescent="0.35">
      <c r="A77" s="192"/>
      <c r="B77"/>
      <c r="C77" s="36"/>
      <c r="F77" s="191"/>
      <c r="G77" s="187"/>
      <c r="H77" s="187"/>
      <c r="I77" s="36"/>
      <c r="J77" s="307"/>
      <c r="K77" s="307"/>
      <c r="L77" s="307"/>
      <c r="M77" s="36"/>
    </row>
    <row r="78" spans="1:13" x14ac:dyDescent="0.3">
      <c r="C78" s="36"/>
      <c r="D78" s="36"/>
      <c r="E78" s="187"/>
    </row>
    <row r="79" spans="1:13" ht="15.5" x14ac:dyDescent="0.35">
      <c r="C79" s="185"/>
      <c r="D79" s="185"/>
      <c r="E79" s="185"/>
    </row>
    <row r="80" spans="1:13" x14ac:dyDescent="0.3">
      <c r="C80" s="19"/>
      <c r="D80" s="19"/>
      <c r="E80" s="19"/>
    </row>
    <row r="81" spans="3:5" x14ac:dyDescent="0.3">
      <c r="C81" s="19"/>
      <c r="D81" s="19"/>
      <c r="E81" s="19" t="s">
        <v>26</v>
      </c>
    </row>
    <row r="82" spans="3:5" x14ac:dyDescent="0.3">
      <c r="C82" s="19"/>
      <c r="D82" s="19"/>
      <c r="E82" s="19"/>
    </row>
    <row r="83" spans="3:5" x14ac:dyDescent="0.3">
      <c r="C83" s="19"/>
      <c r="D83" s="19"/>
      <c r="E83" s="19"/>
    </row>
    <row r="84" spans="3:5" x14ac:dyDescent="0.3">
      <c r="C84" s="19"/>
      <c r="D84" s="19"/>
      <c r="E84" s="19"/>
    </row>
    <row r="85" spans="3:5" x14ac:dyDescent="0.3">
      <c r="C85" s="19"/>
      <c r="D85" s="19"/>
      <c r="E85" s="19"/>
    </row>
    <row r="86" spans="3:5" x14ac:dyDescent="0.3">
      <c r="C86" s="19"/>
      <c r="D86" s="19"/>
      <c r="E86" s="19"/>
    </row>
    <row r="87" spans="3:5" x14ac:dyDescent="0.3">
      <c r="C87" s="19"/>
      <c r="D87" s="19"/>
      <c r="E87" s="19"/>
    </row>
    <row r="88" spans="3:5" x14ac:dyDescent="0.3">
      <c r="C88" s="19"/>
      <c r="D88" s="19"/>
      <c r="E88" s="19"/>
    </row>
    <row r="89" spans="3:5" x14ac:dyDescent="0.3">
      <c r="C89" s="19"/>
      <c r="D89" s="19"/>
      <c r="E89" s="19"/>
    </row>
    <row r="90" spans="3:5" x14ac:dyDescent="0.3">
      <c r="C90" s="19"/>
      <c r="D90" s="19"/>
      <c r="E90" s="19"/>
    </row>
    <row r="91" spans="3:5" x14ac:dyDescent="0.3">
      <c r="C91" s="19"/>
      <c r="D91" s="19"/>
      <c r="E91" s="19"/>
    </row>
    <row r="92" spans="3:5" x14ac:dyDescent="0.3">
      <c r="C92" s="19"/>
      <c r="D92" s="19"/>
      <c r="E92" s="19"/>
    </row>
    <row r="93" spans="3:5" x14ac:dyDescent="0.3">
      <c r="C93" s="19"/>
      <c r="D93" s="19"/>
      <c r="E93" s="19"/>
    </row>
    <row r="94" spans="3:5" x14ac:dyDescent="0.3">
      <c r="C94" s="19"/>
      <c r="D94" s="19"/>
      <c r="E94" s="19"/>
    </row>
    <row r="95" spans="3:5" x14ac:dyDescent="0.3">
      <c r="C95" s="19"/>
      <c r="D95" s="19"/>
      <c r="E95" s="19"/>
    </row>
    <row r="96" spans="3:5" x14ac:dyDescent="0.3">
      <c r="C96" s="19"/>
      <c r="D96" s="19"/>
      <c r="E96" s="19"/>
    </row>
    <row r="97" spans="3:5" x14ac:dyDescent="0.3">
      <c r="C97" s="19"/>
      <c r="D97" s="19"/>
      <c r="E97" s="19"/>
    </row>
  </sheetData>
  <mergeCells count="118">
    <mergeCell ref="L24:L43"/>
    <mergeCell ref="K58:K62"/>
    <mergeCell ref="K19:K23"/>
    <mergeCell ref="J76:L76"/>
    <mergeCell ref="J77:L77"/>
    <mergeCell ref="G4:G8"/>
    <mergeCell ref="I48:I50"/>
    <mergeCell ref="K9:K13"/>
    <mergeCell ref="J4:J8"/>
    <mergeCell ref="K4:K8"/>
    <mergeCell ref="J14:J18"/>
    <mergeCell ref="K14:K18"/>
    <mergeCell ref="J19:J23"/>
    <mergeCell ref="H34:H38"/>
    <mergeCell ref="G34:G38"/>
    <mergeCell ref="G39:G43"/>
    <mergeCell ref="H39:H43"/>
    <mergeCell ref="I24:I43"/>
    <mergeCell ref="J34:J38"/>
    <mergeCell ref="K34:K38"/>
    <mergeCell ref="J39:J43"/>
    <mergeCell ref="K39:K43"/>
    <mergeCell ref="L44:L47"/>
    <mergeCell ref="J48:J50"/>
    <mergeCell ref="J75:L75"/>
    <mergeCell ref="J44:J47"/>
    <mergeCell ref="K44:K47"/>
    <mergeCell ref="L48:L50"/>
    <mergeCell ref="G53:G57"/>
    <mergeCell ref="H53:H57"/>
    <mergeCell ref="G51:G52"/>
    <mergeCell ref="H51:H52"/>
    <mergeCell ref="G58:G62"/>
    <mergeCell ref="H58:H62"/>
    <mergeCell ref="G63:G67"/>
    <mergeCell ref="H63:H67"/>
    <mergeCell ref="G68:G72"/>
    <mergeCell ref="H68:H72"/>
    <mergeCell ref="A48:A50"/>
    <mergeCell ref="B48:B50"/>
    <mergeCell ref="C48:C50"/>
    <mergeCell ref="D48:E48"/>
    <mergeCell ref="A2:C2"/>
    <mergeCell ref="D3:E3"/>
    <mergeCell ref="C29:C33"/>
    <mergeCell ref="A4:A47"/>
    <mergeCell ref="C24:C28"/>
    <mergeCell ref="B44:B47"/>
    <mergeCell ref="C44:C47"/>
    <mergeCell ref="C9:C13"/>
    <mergeCell ref="C4:C8"/>
    <mergeCell ref="C14:C18"/>
    <mergeCell ref="C34:C38"/>
    <mergeCell ref="B4:B23"/>
    <mergeCell ref="C39:C43"/>
    <mergeCell ref="B24:B43"/>
    <mergeCell ref="D49:E49"/>
    <mergeCell ref="D50:E50"/>
    <mergeCell ref="C58:C62"/>
    <mergeCell ref="C63:C67"/>
    <mergeCell ref="C19:C23"/>
    <mergeCell ref="C51:C52"/>
    <mergeCell ref="C53:C57"/>
    <mergeCell ref="F14:F18"/>
    <mergeCell ref="F19:F23"/>
    <mergeCell ref="G14:G18"/>
    <mergeCell ref="G19:G23"/>
    <mergeCell ref="G24:G28"/>
    <mergeCell ref="F24:F28"/>
    <mergeCell ref="F29:F33"/>
    <mergeCell ref="F34:F38"/>
    <mergeCell ref="F39:F43"/>
    <mergeCell ref="G44:G47"/>
    <mergeCell ref="F44:F47"/>
    <mergeCell ref="J58:J62"/>
    <mergeCell ref="I4:I23"/>
    <mergeCell ref="H14:H18"/>
    <mergeCell ref="H19:H23"/>
    <mergeCell ref="G29:G33"/>
    <mergeCell ref="H29:H33"/>
    <mergeCell ref="J29:J33"/>
    <mergeCell ref="K29:K33"/>
    <mergeCell ref="F4:F8"/>
    <mergeCell ref="H4:H8"/>
    <mergeCell ref="J24:J28"/>
    <mergeCell ref="K24:K28"/>
    <mergeCell ref="H24:H28"/>
    <mergeCell ref="J9:J13"/>
    <mergeCell ref="G9:G13"/>
    <mergeCell ref="H9:H13"/>
    <mergeCell ref="F9:F13"/>
    <mergeCell ref="K48:K50"/>
    <mergeCell ref="I44:I47"/>
    <mergeCell ref="H44:H47"/>
    <mergeCell ref="B1:G1"/>
    <mergeCell ref="L4:L23"/>
    <mergeCell ref="A51:A72"/>
    <mergeCell ref="B51:B72"/>
    <mergeCell ref="L51:L72"/>
    <mergeCell ref="I63:I67"/>
    <mergeCell ref="I68:I72"/>
    <mergeCell ref="J63:J67"/>
    <mergeCell ref="K63:K67"/>
    <mergeCell ref="J68:J72"/>
    <mergeCell ref="K68:K72"/>
    <mergeCell ref="F63:F67"/>
    <mergeCell ref="C68:C72"/>
    <mergeCell ref="F68:F72"/>
    <mergeCell ref="F51:F52"/>
    <mergeCell ref="I51:I52"/>
    <mergeCell ref="J51:J52"/>
    <mergeCell ref="K51:K52"/>
    <mergeCell ref="F53:F57"/>
    <mergeCell ref="I53:I57"/>
    <mergeCell ref="J53:J57"/>
    <mergeCell ref="K53:K57"/>
    <mergeCell ref="F58:F62"/>
    <mergeCell ref="I58:I62"/>
  </mergeCells>
  <conditionalFormatting sqref="G44:G45 G29 G24 G48:G51 G58 G53 G63 G68">
    <cfRule type="cellIs" dxfId="10" priority="7" stopIfTrue="1" operator="equal">
      <formula>0</formula>
    </cfRule>
  </conditionalFormatting>
  <conditionalFormatting sqref="L4 L44:L51 L24">
    <cfRule type="cellIs" dxfId="9" priority="8" stopIfTrue="1" operator="lessThan">
      <formula>1</formula>
    </cfRule>
  </conditionalFormatting>
  <conditionalFormatting sqref="G9 G4">
    <cfRule type="cellIs" dxfId="8" priority="5" stopIfTrue="1" operator="equal">
      <formula>0</formula>
    </cfRule>
  </conditionalFormatting>
  <conditionalFormatting sqref="G14">
    <cfRule type="cellIs" dxfId="7" priority="4" stopIfTrue="1" operator="equal">
      <formula>0</formula>
    </cfRule>
  </conditionalFormatting>
  <conditionalFormatting sqref="G19">
    <cfRule type="cellIs" dxfId="6" priority="3" stopIfTrue="1" operator="equal">
      <formula>0</formula>
    </cfRule>
  </conditionalFormatting>
  <conditionalFormatting sqref="G34">
    <cfRule type="cellIs" dxfId="5" priority="2" stopIfTrue="1" operator="equal">
      <formula>0</formula>
    </cfRule>
  </conditionalFormatting>
  <conditionalFormatting sqref="G39">
    <cfRule type="cellIs" dxfId="4" priority="1" stopIfTrue="1" operator="equal">
      <formula>0</formula>
    </cfRule>
  </conditionalFormatting>
  <printOptions horizontalCentered="1"/>
  <pageMargins left="0.23622047244094491" right="0.23622047244094491" top="0.47244094488188981" bottom="0.15748031496062992" header="0.27559055118110237" footer="0.15748031496062992"/>
  <pageSetup paperSize="9" scale="53" orientation="portrait" r:id="rId1"/>
  <headerFooter alignWithMargins="0">
    <oddHeader>&amp;Lעמוד &amp;P מתוך &amp;N&amp;C&amp;"Arial,מודגש"&amp;12מכרז מס' 32/8.2017 : אספקת שירותי אחזקה, ניקיון, גינון והדברה למרכז הדרכה של משרד החינוך בבאר שבע</oddHeader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7"/>
  <sheetViews>
    <sheetView rightToLeft="1" view="pageBreakPreview" zoomScaleNormal="100" zoomScaleSheetLayoutView="100" workbookViewId="0">
      <selection activeCell="C21" sqref="C21"/>
    </sheetView>
  </sheetViews>
  <sheetFormatPr defaultColWidth="9.1796875" defaultRowHeight="17.25" customHeight="1" x14ac:dyDescent="0.3"/>
  <cols>
    <col min="1" max="1" width="8.26953125" style="48" bestFit="1" customWidth="1"/>
    <col min="2" max="2" width="36.81640625" style="48" customWidth="1"/>
    <col min="3" max="3" width="13.453125" style="99" customWidth="1"/>
    <col min="4" max="4" width="6.81640625" style="48" customWidth="1"/>
    <col min="5" max="5" width="8.453125" style="48" customWidth="1"/>
    <col min="6" max="6" width="8.54296875" style="48" customWidth="1"/>
    <col min="7" max="7" width="8" style="48" customWidth="1"/>
    <col min="8" max="8" width="11.7265625" style="48" customWidth="1"/>
    <col min="9" max="9" width="7.26953125" style="48" customWidth="1"/>
    <col min="10" max="10" width="8" style="48" customWidth="1"/>
    <col min="11" max="11" width="8.1796875" style="99" customWidth="1"/>
    <col min="12" max="12" width="8.453125" style="48" customWidth="1"/>
    <col min="13" max="13" width="24" style="48" customWidth="1"/>
    <col min="14" max="16384" width="9.1796875" style="48"/>
  </cols>
  <sheetData>
    <row r="1" spans="1:15" ht="18.5" thickTop="1" x14ac:dyDescent="0.3">
      <c r="A1" s="40" t="s">
        <v>27</v>
      </c>
      <c r="B1" s="41" t="s">
        <v>28</v>
      </c>
      <c r="C1" s="42" t="s">
        <v>29</v>
      </c>
      <c r="D1" s="318" t="s">
        <v>98</v>
      </c>
      <c r="E1" s="319"/>
      <c r="F1" s="319"/>
      <c r="G1" s="319"/>
      <c r="H1" s="320"/>
      <c r="I1" s="43" t="s">
        <v>30</v>
      </c>
      <c r="J1" s="44">
        <v>1</v>
      </c>
      <c r="K1" s="45" t="s">
        <v>31</v>
      </c>
      <c r="L1" s="46"/>
      <c r="M1" s="47"/>
    </row>
    <row r="2" spans="1:15" ht="35" customHeight="1" thickBot="1" x14ac:dyDescent="0.5">
      <c r="A2" s="49" t="s">
        <v>32</v>
      </c>
      <c r="B2" s="164" t="s">
        <v>75</v>
      </c>
      <c r="C2" s="225" t="s">
        <v>146</v>
      </c>
      <c r="D2" s="321"/>
      <c r="E2" s="322"/>
      <c r="F2" s="322"/>
      <c r="G2" s="322"/>
      <c r="H2" s="323"/>
      <c r="I2" s="50" t="s">
        <v>33</v>
      </c>
      <c r="J2" s="51">
        <v>2</v>
      </c>
      <c r="K2" s="52" t="s">
        <v>34</v>
      </c>
      <c r="L2" s="53"/>
      <c r="M2" s="54"/>
    </row>
    <row r="3" spans="1:15" s="58" customFormat="1" ht="17.25" customHeight="1" thickTop="1" x14ac:dyDescent="0.25">
      <c r="A3" s="324" t="s">
        <v>35</v>
      </c>
      <c r="B3" s="325"/>
      <c r="C3" s="311" t="s">
        <v>36</v>
      </c>
      <c r="D3" s="55" t="s">
        <v>7</v>
      </c>
      <c r="E3" s="56" t="s">
        <v>37</v>
      </c>
      <c r="F3" s="57">
        <v>1</v>
      </c>
      <c r="G3" s="56" t="s">
        <v>37</v>
      </c>
      <c r="H3" s="57">
        <v>2</v>
      </c>
      <c r="I3" s="56" t="s">
        <v>37</v>
      </c>
      <c r="J3" s="57">
        <v>3</v>
      </c>
      <c r="K3" s="56" t="s">
        <v>37</v>
      </c>
      <c r="L3" s="57">
        <v>4</v>
      </c>
      <c r="M3" s="311" t="s">
        <v>38</v>
      </c>
    </row>
    <row r="4" spans="1:15" s="58" customFormat="1" ht="17.25" customHeight="1" thickBot="1" x14ac:dyDescent="0.3">
      <c r="A4" s="326"/>
      <c r="B4" s="327"/>
      <c r="C4" s="312"/>
      <c r="D4" s="59" t="s">
        <v>39</v>
      </c>
      <c r="E4" s="60" t="s">
        <v>40</v>
      </c>
      <c r="F4" s="61" t="s">
        <v>41</v>
      </c>
      <c r="G4" s="60" t="s">
        <v>40</v>
      </c>
      <c r="H4" s="61" t="s">
        <v>41</v>
      </c>
      <c r="I4" s="60" t="s">
        <v>40</v>
      </c>
      <c r="J4" s="61" t="s">
        <v>41</v>
      </c>
      <c r="K4" s="60" t="s">
        <v>40</v>
      </c>
      <c r="L4" s="61" t="s">
        <v>41</v>
      </c>
      <c r="M4" s="312"/>
      <c r="O4" s="62"/>
    </row>
    <row r="5" spans="1:15" s="58" customFormat="1" ht="23.5" thickTop="1" x14ac:dyDescent="0.25">
      <c r="A5" s="315" t="s">
        <v>42</v>
      </c>
      <c r="B5" s="63" t="s">
        <v>81</v>
      </c>
      <c r="C5" s="64" t="s">
        <v>43</v>
      </c>
      <c r="D5" s="65">
        <v>0.4</v>
      </c>
      <c r="E5" s="66"/>
      <c r="F5" s="67"/>
      <c r="G5" s="66"/>
      <c r="H5" s="67"/>
      <c r="I5" s="66"/>
      <c r="J5" s="67"/>
      <c r="K5" s="66"/>
      <c r="L5" s="67"/>
      <c r="M5" s="68" t="s">
        <v>44</v>
      </c>
    </row>
    <row r="6" spans="1:15" s="58" customFormat="1" ht="23" x14ac:dyDescent="0.25">
      <c r="A6" s="316"/>
      <c r="B6" s="69" t="s">
        <v>82</v>
      </c>
      <c r="C6" s="64" t="s">
        <v>43</v>
      </c>
      <c r="D6" s="65">
        <v>0.4</v>
      </c>
      <c r="E6" s="66"/>
      <c r="F6" s="70"/>
      <c r="G6" s="66"/>
      <c r="H6" s="70"/>
      <c r="I6" s="66"/>
      <c r="J6" s="67"/>
      <c r="K6" s="66"/>
      <c r="L6" s="67"/>
      <c r="M6" s="71" t="s">
        <v>44</v>
      </c>
    </row>
    <row r="7" spans="1:15" s="58" customFormat="1" ht="17.25" customHeight="1" thickBot="1" x14ac:dyDescent="0.3">
      <c r="A7" s="316"/>
      <c r="B7" s="72" t="s">
        <v>45</v>
      </c>
      <c r="C7" s="64" t="s">
        <v>46</v>
      </c>
      <c r="D7" s="73">
        <v>0.2</v>
      </c>
      <c r="E7" s="66"/>
      <c r="F7" s="74"/>
      <c r="G7" s="66"/>
      <c r="H7" s="74"/>
      <c r="I7" s="66"/>
      <c r="J7" s="74"/>
      <c r="K7" s="66"/>
      <c r="L7" s="74"/>
      <c r="M7" s="75" t="s">
        <v>44</v>
      </c>
    </row>
    <row r="8" spans="1:15" s="58" customFormat="1" ht="17.25" customHeight="1" thickBot="1" x14ac:dyDescent="0.3">
      <c r="A8" s="317"/>
      <c r="B8" s="76" t="s">
        <v>47</v>
      </c>
      <c r="C8" s="77"/>
      <c r="D8" s="78">
        <f>SUM(D5:D7)</f>
        <v>1</v>
      </c>
      <c r="E8" s="79"/>
      <c r="F8" s="80"/>
      <c r="G8" s="79"/>
      <c r="H8" s="80"/>
      <c r="I8" s="79"/>
      <c r="J8" s="80"/>
      <c r="K8" s="79"/>
      <c r="L8" s="80"/>
      <c r="M8" s="81"/>
    </row>
    <row r="9" spans="1:15" s="58" customFormat="1" ht="17.25" customHeight="1" thickTop="1" thickBot="1" x14ac:dyDescent="0.3">
      <c r="A9" s="315" t="s">
        <v>48</v>
      </c>
      <c r="B9" s="82" t="s">
        <v>48</v>
      </c>
      <c r="C9" s="64" t="s">
        <v>46</v>
      </c>
      <c r="D9" s="83">
        <v>1</v>
      </c>
      <c r="E9" s="66"/>
      <c r="F9" s="70"/>
      <c r="G9" s="66"/>
      <c r="H9" s="70"/>
      <c r="I9" s="66"/>
      <c r="J9" s="74"/>
      <c r="K9" s="66"/>
      <c r="L9" s="74"/>
      <c r="M9" s="75" t="s">
        <v>44</v>
      </c>
    </row>
    <row r="10" spans="1:15" s="58" customFormat="1" ht="17.25" customHeight="1" thickBot="1" x14ac:dyDescent="0.3">
      <c r="A10" s="317"/>
      <c r="B10" s="76" t="s">
        <v>47</v>
      </c>
      <c r="C10" s="77"/>
      <c r="D10" s="78">
        <f>SUM(D9)</f>
        <v>1</v>
      </c>
      <c r="E10" s="79"/>
      <c r="F10" s="80"/>
      <c r="G10" s="79"/>
      <c r="H10" s="222"/>
      <c r="I10" s="79"/>
      <c r="J10" s="222"/>
      <c r="K10" s="79"/>
      <c r="L10" s="80"/>
      <c r="M10" s="81"/>
    </row>
    <row r="11" spans="1:15" s="58" customFormat="1" ht="36.5" customHeight="1" thickTop="1" thickBot="1" x14ac:dyDescent="0.3">
      <c r="A11" s="328" t="s">
        <v>140</v>
      </c>
      <c r="B11" s="210" t="s">
        <v>147</v>
      </c>
      <c r="C11" s="210" t="s">
        <v>43</v>
      </c>
      <c r="D11" s="224">
        <v>1</v>
      </c>
      <c r="E11" s="210"/>
      <c r="F11" s="210"/>
      <c r="G11" s="210"/>
      <c r="H11" s="219"/>
      <c r="I11" s="223"/>
      <c r="J11" s="219"/>
      <c r="K11" s="221"/>
      <c r="L11" s="221"/>
      <c r="M11" s="211" t="s">
        <v>44</v>
      </c>
    </row>
    <row r="12" spans="1:15" s="58" customFormat="1" ht="17.25" customHeight="1" thickBot="1" x14ac:dyDescent="0.3">
      <c r="A12" s="329"/>
      <c r="B12" s="213" t="s">
        <v>47</v>
      </c>
      <c r="C12" s="214"/>
      <c r="D12" s="215">
        <v>1</v>
      </c>
      <c r="E12" s="216"/>
      <c r="F12" s="217"/>
      <c r="G12" s="216"/>
      <c r="H12" s="220"/>
      <c r="I12" s="216"/>
      <c r="J12" s="220"/>
      <c r="K12" s="216"/>
      <c r="L12" s="220"/>
      <c r="M12" s="218"/>
    </row>
    <row r="13" spans="1:15" s="58" customFormat="1" ht="27" thickTop="1" thickBot="1" x14ac:dyDescent="0.3">
      <c r="A13" s="313" t="s">
        <v>85</v>
      </c>
      <c r="B13" s="212" t="s">
        <v>89</v>
      </c>
      <c r="C13" s="64" t="s">
        <v>46</v>
      </c>
      <c r="D13" s="73">
        <v>1</v>
      </c>
      <c r="E13" s="66"/>
      <c r="F13" s="67"/>
      <c r="G13" s="84"/>
      <c r="H13" s="67"/>
      <c r="I13" s="84"/>
      <c r="J13" s="74"/>
      <c r="K13" s="84"/>
      <c r="L13" s="74"/>
      <c r="M13" s="75" t="s">
        <v>44</v>
      </c>
    </row>
    <row r="14" spans="1:15" s="58" customFormat="1" ht="17.25" customHeight="1" thickBot="1" x14ac:dyDescent="0.3">
      <c r="A14" s="314"/>
      <c r="B14" s="76" t="s">
        <v>47</v>
      </c>
      <c r="C14" s="77"/>
      <c r="D14" s="78">
        <f>SUM(D13:D13)</f>
        <v>1</v>
      </c>
      <c r="E14" s="79"/>
      <c r="F14" s="80"/>
      <c r="G14" s="79"/>
      <c r="H14" s="80"/>
      <c r="I14" s="79"/>
      <c r="J14" s="80"/>
      <c r="K14" s="79"/>
      <c r="L14" s="80"/>
      <c r="M14" s="81"/>
    </row>
    <row r="15" spans="1:15" s="58" customFormat="1" ht="17.25" customHeight="1" thickTop="1" x14ac:dyDescent="0.25">
      <c r="A15" s="315" t="s">
        <v>49</v>
      </c>
      <c r="B15" s="330" t="s">
        <v>35</v>
      </c>
      <c r="C15" s="311" t="s">
        <v>50</v>
      </c>
      <c r="D15" s="311" t="s">
        <v>51</v>
      </c>
      <c r="E15" s="56" t="s">
        <v>37</v>
      </c>
      <c r="F15" s="57">
        <v>1</v>
      </c>
      <c r="G15" s="56" t="s">
        <v>37</v>
      </c>
      <c r="H15" s="57">
        <v>2</v>
      </c>
      <c r="I15" s="56" t="s">
        <v>37</v>
      </c>
      <c r="J15" s="57">
        <v>3</v>
      </c>
      <c r="K15" s="56" t="s">
        <v>37</v>
      </c>
      <c r="L15" s="57">
        <v>4</v>
      </c>
      <c r="M15" s="311" t="s">
        <v>38</v>
      </c>
    </row>
    <row r="16" spans="1:15" s="58" customFormat="1" ht="17.25" customHeight="1" thickBot="1" x14ac:dyDescent="0.3">
      <c r="A16" s="316"/>
      <c r="B16" s="331"/>
      <c r="C16" s="312"/>
      <c r="D16" s="312"/>
      <c r="E16" s="170" t="s">
        <v>40</v>
      </c>
      <c r="F16" s="61" t="s">
        <v>41</v>
      </c>
      <c r="G16" s="170" t="s">
        <v>40</v>
      </c>
      <c r="H16" s="178" t="s">
        <v>41</v>
      </c>
      <c r="I16" s="60" t="s">
        <v>40</v>
      </c>
      <c r="J16" s="61" t="s">
        <v>41</v>
      </c>
      <c r="K16" s="60" t="s">
        <v>40</v>
      </c>
      <c r="L16" s="61" t="s">
        <v>41</v>
      </c>
      <c r="M16" s="312"/>
      <c r="O16" s="62"/>
    </row>
    <row r="17" spans="1:15" s="58" customFormat="1" ht="40.5" customHeight="1" thickTop="1" thickBot="1" x14ac:dyDescent="0.3">
      <c r="A17" s="316"/>
      <c r="B17" s="63" t="s">
        <v>112</v>
      </c>
      <c r="C17" s="87" t="s">
        <v>83</v>
      </c>
      <c r="D17" s="171">
        <v>12</v>
      </c>
      <c r="E17" s="173"/>
      <c r="F17" s="176"/>
      <c r="G17" s="173"/>
      <c r="H17" s="173"/>
      <c r="I17" s="176"/>
      <c r="J17" s="176"/>
      <c r="K17" s="176"/>
      <c r="L17" s="176"/>
      <c r="M17" s="86"/>
      <c r="O17" s="62"/>
    </row>
    <row r="18" spans="1:15" s="58" customFormat="1" ht="32" customHeight="1" thickTop="1" x14ac:dyDescent="0.25">
      <c r="A18" s="316"/>
      <c r="B18" s="63" t="s">
        <v>113</v>
      </c>
      <c r="C18" s="87" t="s">
        <v>83</v>
      </c>
      <c r="D18" s="171">
        <v>12</v>
      </c>
      <c r="E18" s="179"/>
      <c r="F18" s="174"/>
      <c r="G18" s="177"/>
      <c r="H18" s="174"/>
      <c r="I18" s="174"/>
      <c r="J18" s="174"/>
      <c r="K18" s="174"/>
      <c r="L18" s="174"/>
      <c r="M18" s="86"/>
    </row>
    <row r="19" spans="1:15" s="58" customFormat="1" ht="30.5" customHeight="1" x14ac:dyDescent="0.25">
      <c r="A19" s="316"/>
      <c r="B19" s="69" t="s">
        <v>109</v>
      </c>
      <c r="C19" s="89" t="s">
        <v>83</v>
      </c>
      <c r="D19" s="172">
        <v>12</v>
      </c>
      <c r="E19" s="175"/>
      <c r="F19" s="173"/>
      <c r="G19" s="91"/>
      <c r="H19" s="173"/>
      <c r="I19" s="173"/>
      <c r="J19" s="173"/>
      <c r="K19" s="173"/>
      <c r="L19" s="173"/>
      <c r="M19" s="85"/>
    </row>
    <row r="20" spans="1:15" s="58" customFormat="1" ht="40.5" customHeight="1" x14ac:dyDescent="0.25">
      <c r="A20" s="316"/>
      <c r="B20" s="93" t="s">
        <v>110</v>
      </c>
      <c r="C20" s="92" t="s">
        <v>83</v>
      </c>
      <c r="D20" s="94">
        <v>12</v>
      </c>
      <c r="E20" s="88"/>
      <c r="F20" s="90"/>
      <c r="G20" s="91"/>
      <c r="H20" s="90"/>
      <c r="I20" s="91"/>
      <c r="J20" s="90"/>
      <c r="K20" s="91"/>
      <c r="L20" s="90"/>
      <c r="M20" s="85"/>
    </row>
    <row r="21" spans="1:15" s="58" customFormat="1" ht="37.5" customHeight="1" x14ac:dyDescent="0.25">
      <c r="A21" s="316"/>
      <c r="B21" s="93" t="s">
        <v>111</v>
      </c>
      <c r="C21" s="92" t="s">
        <v>84</v>
      </c>
      <c r="D21" s="94">
        <v>1</v>
      </c>
      <c r="E21" s="88"/>
      <c r="F21" s="90"/>
      <c r="G21" s="91"/>
      <c r="H21" s="90"/>
      <c r="I21" s="91"/>
      <c r="J21" s="90"/>
      <c r="K21" s="91"/>
      <c r="L21" s="90"/>
      <c r="M21" s="85"/>
    </row>
    <row r="22" spans="1:15" s="58" customFormat="1" ht="17.25" customHeight="1" x14ac:dyDescent="0.25">
      <c r="A22" s="316"/>
      <c r="B22" s="159" t="s">
        <v>96</v>
      </c>
      <c r="C22" s="160" t="s">
        <v>95</v>
      </c>
      <c r="D22" s="161">
        <v>1</v>
      </c>
      <c r="E22" s="162"/>
      <c r="F22" s="163"/>
      <c r="G22" s="162"/>
      <c r="H22" s="163"/>
      <c r="I22" s="162"/>
      <c r="J22" s="163"/>
      <c r="K22" s="162"/>
      <c r="L22" s="163"/>
      <c r="M22" s="75"/>
    </row>
    <row r="23" spans="1:15" s="58" customFormat="1" ht="17.25" customHeight="1" thickBot="1" x14ac:dyDescent="0.3">
      <c r="A23" s="316"/>
      <c r="B23" s="159" t="s">
        <v>97</v>
      </c>
      <c r="C23" s="160" t="s">
        <v>95</v>
      </c>
      <c r="D23" s="161">
        <v>1</v>
      </c>
      <c r="E23" s="162"/>
      <c r="F23" s="163"/>
      <c r="G23" s="162"/>
      <c r="H23" s="163"/>
      <c r="I23" s="162"/>
      <c r="J23" s="163"/>
      <c r="K23" s="162"/>
      <c r="L23" s="163"/>
      <c r="M23" s="75"/>
    </row>
    <row r="24" spans="1:15" s="58" customFormat="1" ht="17.25" customHeight="1" thickBot="1" x14ac:dyDescent="0.3">
      <c r="A24" s="316"/>
      <c r="B24" s="95" t="s">
        <v>52</v>
      </c>
      <c r="C24" s="77"/>
      <c r="D24" s="96"/>
      <c r="E24" s="79"/>
      <c r="F24" s="80"/>
      <c r="G24" s="79"/>
      <c r="H24" s="80"/>
      <c r="I24" s="79"/>
      <c r="J24" s="80"/>
      <c r="K24" s="79"/>
      <c r="L24" s="80"/>
      <c r="M24" s="81"/>
    </row>
    <row r="25" spans="1:15" s="58" customFormat="1" ht="17.25" customHeight="1" thickTop="1" thickBot="1" x14ac:dyDescent="0.3">
      <c r="A25" s="316"/>
      <c r="B25" s="95" t="s">
        <v>53</v>
      </c>
      <c r="C25" s="77"/>
      <c r="D25" s="97"/>
      <c r="E25" s="98"/>
      <c r="F25" s="80"/>
      <c r="G25" s="79"/>
      <c r="H25" s="80"/>
      <c r="I25" s="79"/>
      <c r="J25" s="80"/>
      <c r="K25" s="79"/>
      <c r="L25" s="80"/>
      <c r="M25" s="81"/>
    </row>
    <row r="26" spans="1:15" s="58" customFormat="1" ht="17.25" customHeight="1" thickTop="1" thickBot="1" x14ac:dyDescent="0.3">
      <c r="A26" s="317"/>
    </row>
    <row r="27" spans="1:15" s="58" customFormat="1" ht="17.25" customHeight="1" thickTop="1" x14ac:dyDescent="0.3">
      <c r="B27" s="48"/>
      <c r="C27" s="99"/>
      <c r="D27" s="48"/>
      <c r="E27" s="48"/>
      <c r="F27" s="48"/>
      <c r="G27" s="48"/>
      <c r="H27" s="48"/>
      <c r="I27" s="48"/>
      <c r="J27" s="48"/>
      <c r="K27" s="99"/>
      <c r="L27" s="48"/>
      <c r="M27" s="48"/>
    </row>
  </sheetData>
  <mergeCells count="13">
    <mergeCell ref="M15:M16"/>
    <mergeCell ref="A13:A14"/>
    <mergeCell ref="A15:A26"/>
    <mergeCell ref="D1:H2"/>
    <mergeCell ref="A3:B4"/>
    <mergeCell ref="C3:C4"/>
    <mergeCell ref="M3:M4"/>
    <mergeCell ref="A5:A8"/>
    <mergeCell ref="A11:A12"/>
    <mergeCell ref="A9:A10"/>
    <mergeCell ref="B15:B16"/>
    <mergeCell ref="C15:C16"/>
    <mergeCell ref="D15:D16"/>
  </mergeCells>
  <conditionalFormatting sqref="D8 D10 D12">
    <cfRule type="cellIs" dxfId="3" priority="2" stopIfTrue="1" operator="notEqual">
      <formula>1</formula>
    </cfRule>
  </conditionalFormatting>
  <conditionalFormatting sqref="D14">
    <cfRule type="cellIs" dxfId="2" priority="1" stopIfTrue="1" operator="notEqual">
      <formula>1</formula>
    </cfRule>
  </conditionalFormatting>
  <printOptions horizontalCentered="1"/>
  <pageMargins left="0" right="0.15748031496062992" top="0.47244094488188981" bottom="0" header="0" footer="0"/>
  <pageSetup paperSize="9" scale="92" orientation="landscape" r:id="rId1"/>
  <headerFooter alignWithMargins="0">
    <oddHeader xml:space="preserve">&amp;Lנספח מספר 7, א'
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2"/>
  <sheetViews>
    <sheetView rightToLeft="1" tabSelected="1" view="pageBreakPreview" zoomScale="110" zoomScaleNormal="100" zoomScaleSheetLayoutView="110" workbookViewId="0">
      <selection activeCell="E13" sqref="E13"/>
    </sheetView>
  </sheetViews>
  <sheetFormatPr defaultColWidth="9.1796875" defaultRowHeight="17.25" customHeight="1" x14ac:dyDescent="0.3"/>
  <cols>
    <col min="1" max="1" width="6.26953125" style="128" customWidth="1"/>
    <col min="2" max="2" width="21.81640625" style="128" customWidth="1"/>
    <col min="3" max="3" width="21.54296875" style="128" customWidth="1"/>
    <col min="4" max="5" width="12.54296875" style="128" customWidth="1"/>
    <col min="6" max="6" width="12.453125" style="128" customWidth="1"/>
    <col min="7" max="7" width="11.81640625" style="128" customWidth="1"/>
    <col min="8" max="8" width="12" style="128" customWidth="1"/>
    <col min="9" max="10" width="10.7265625" style="128" customWidth="1"/>
    <col min="11" max="11" width="8.7265625" style="128" customWidth="1"/>
    <col min="12" max="12" width="9.7265625" style="128" bestFit="1" customWidth="1"/>
    <col min="13" max="13" width="24.1796875" style="128" customWidth="1"/>
    <col min="14" max="16384" width="9.1796875" style="128"/>
  </cols>
  <sheetData>
    <row r="1" spans="1:13" s="48" customFormat="1" ht="19.5" customHeight="1" thickTop="1" x14ac:dyDescent="0.3">
      <c r="A1" s="348" t="s">
        <v>54</v>
      </c>
      <c r="B1" s="349"/>
      <c r="C1" s="42" t="s">
        <v>29</v>
      </c>
      <c r="D1" s="318" t="s">
        <v>98</v>
      </c>
      <c r="E1" s="319"/>
      <c r="F1" s="319"/>
      <c r="G1" s="319"/>
      <c r="H1" s="319"/>
      <c r="I1" s="320"/>
      <c r="J1" s="43" t="s">
        <v>30</v>
      </c>
      <c r="K1" s="100">
        <v>2</v>
      </c>
      <c r="L1" s="101" t="s">
        <v>31</v>
      </c>
      <c r="M1" s="47"/>
    </row>
    <row r="2" spans="1:13" s="48" customFormat="1" ht="19.5" customHeight="1" thickBot="1" x14ac:dyDescent="0.5">
      <c r="A2" s="350" t="s">
        <v>75</v>
      </c>
      <c r="B2" s="351"/>
      <c r="C2" s="225" t="s">
        <v>146</v>
      </c>
      <c r="D2" s="321"/>
      <c r="E2" s="322"/>
      <c r="F2" s="322"/>
      <c r="G2" s="322"/>
      <c r="H2" s="322"/>
      <c r="I2" s="323"/>
      <c r="J2" s="50" t="s">
        <v>33</v>
      </c>
      <c r="K2" s="102">
        <v>2</v>
      </c>
      <c r="L2" s="103" t="s">
        <v>34</v>
      </c>
      <c r="M2" s="54"/>
    </row>
    <row r="3" spans="1:13" s="105" customFormat="1" ht="36" customHeight="1" thickTop="1" thickBot="1" x14ac:dyDescent="0.35">
      <c r="A3" s="390" t="s">
        <v>58</v>
      </c>
      <c r="B3" s="393" t="s">
        <v>59</v>
      </c>
      <c r="C3" s="155" t="s">
        <v>77</v>
      </c>
      <c r="D3" s="335" t="s">
        <v>55</v>
      </c>
      <c r="E3" s="336"/>
      <c r="F3" s="336"/>
      <c r="G3" s="104">
        <f>+D24</f>
        <v>0.5</v>
      </c>
      <c r="H3" s="379"/>
      <c r="I3" s="380"/>
      <c r="J3" s="143" t="s">
        <v>56</v>
      </c>
      <c r="K3" s="104">
        <f>+D26</f>
        <v>0.5</v>
      </c>
      <c r="L3" s="344" t="s">
        <v>57</v>
      </c>
      <c r="M3" s="345"/>
    </row>
    <row r="4" spans="1:13" s="105" customFormat="1" ht="31.5" customHeight="1" thickTop="1" thickBot="1" x14ac:dyDescent="0.35">
      <c r="A4" s="391"/>
      <c r="B4" s="394"/>
      <c r="C4" s="154" t="s">
        <v>76</v>
      </c>
      <c r="D4" s="335" t="s">
        <v>55</v>
      </c>
      <c r="E4" s="336"/>
      <c r="F4" s="336"/>
      <c r="G4" s="104">
        <f>+E24</f>
        <v>0.3</v>
      </c>
      <c r="H4" s="144" t="s">
        <v>78</v>
      </c>
      <c r="I4" s="145">
        <f>+E25</f>
        <v>0.4</v>
      </c>
      <c r="J4" s="144" t="s">
        <v>56</v>
      </c>
      <c r="K4" s="104">
        <f>+E26</f>
        <v>0.3</v>
      </c>
      <c r="L4" s="346"/>
      <c r="M4" s="347"/>
    </row>
    <row r="5" spans="1:13" s="106" customFormat="1" ht="20.149999999999999" customHeight="1" thickTop="1" x14ac:dyDescent="0.25">
      <c r="A5" s="391"/>
      <c r="B5" s="394"/>
      <c r="C5" s="352" t="s">
        <v>60</v>
      </c>
      <c r="D5" s="355" t="s">
        <v>61</v>
      </c>
      <c r="E5" s="358" t="s">
        <v>148</v>
      </c>
      <c r="F5" s="358" t="s">
        <v>48</v>
      </c>
      <c r="G5" s="367" t="s">
        <v>62</v>
      </c>
      <c r="H5" s="332" t="s">
        <v>79</v>
      </c>
      <c r="I5" s="337" t="s">
        <v>80</v>
      </c>
      <c r="J5" s="370" t="s">
        <v>63</v>
      </c>
      <c r="K5" s="367" t="s">
        <v>64</v>
      </c>
      <c r="L5" s="361" t="s">
        <v>65</v>
      </c>
      <c r="M5" s="364" t="s">
        <v>66</v>
      </c>
    </row>
    <row r="6" spans="1:13" s="106" customFormat="1" ht="20.149999999999999" customHeight="1" x14ac:dyDescent="0.25">
      <c r="A6" s="391"/>
      <c r="B6" s="394"/>
      <c r="C6" s="353"/>
      <c r="D6" s="356"/>
      <c r="E6" s="359"/>
      <c r="F6" s="359"/>
      <c r="G6" s="368"/>
      <c r="H6" s="333"/>
      <c r="I6" s="338"/>
      <c r="J6" s="371"/>
      <c r="K6" s="368"/>
      <c r="L6" s="362"/>
      <c r="M6" s="365"/>
    </row>
    <row r="7" spans="1:13" s="106" customFormat="1" ht="20.149999999999999" customHeight="1" thickBot="1" x14ac:dyDescent="0.3">
      <c r="A7" s="391"/>
      <c r="B7" s="394"/>
      <c r="C7" s="354"/>
      <c r="D7" s="357"/>
      <c r="E7" s="360"/>
      <c r="F7" s="360"/>
      <c r="G7" s="369"/>
      <c r="H7" s="334"/>
      <c r="I7" s="339"/>
      <c r="J7" s="372"/>
      <c r="K7" s="369"/>
      <c r="L7" s="363"/>
      <c r="M7" s="365"/>
    </row>
    <row r="8" spans="1:13" s="111" customFormat="1" ht="18" customHeight="1" thickTop="1" thickBot="1" x14ac:dyDescent="0.3">
      <c r="A8" s="392"/>
      <c r="B8" s="395"/>
      <c r="C8" s="153" t="s">
        <v>67</v>
      </c>
      <c r="D8" s="107">
        <v>0.5</v>
      </c>
      <c r="E8" s="107">
        <v>0.2</v>
      </c>
      <c r="F8" s="108">
        <v>0.3</v>
      </c>
      <c r="G8" s="109">
        <f>SUM(D8:F8)</f>
        <v>1</v>
      </c>
      <c r="H8" s="151">
        <v>1</v>
      </c>
      <c r="I8" s="108">
        <v>1</v>
      </c>
      <c r="J8" s="107">
        <v>1</v>
      </c>
      <c r="K8" s="109">
        <v>1</v>
      </c>
      <c r="L8" s="110"/>
      <c r="M8" s="366"/>
    </row>
    <row r="9" spans="1:13" s="115" customFormat="1" ht="17.25" customHeight="1" thickTop="1" x14ac:dyDescent="0.25">
      <c r="A9" s="377">
        <v>1</v>
      </c>
      <c r="B9" s="396"/>
      <c r="C9" s="112" t="s">
        <v>68</v>
      </c>
      <c r="D9" s="113"/>
      <c r="E9" s="113"/>
      <c r="F9" s="114"/>
      <c r="G9" s="340"/>
      <c r="H9" s="147"/>
      <c r="I9" s="114"/>
      <c r="J9" s="146"/>
      <c r="K9" s="340"/>
      <c r="L9" s="342"/>
      <c r="M9" s="373"/>
    </row>
    <row r="10" spans="1:13" s="115" customFormat="1" ht="17.25" customHeight="1" x14ac:dyDescent="0.25">
      <c r="A10" s="378"/>
      <c r="B10" s="383"/>
      <c r="C10" s="116" t="s">
        <v>69</v>
      </c>
      <c r="D10" s="117"/>
      <c r="E10" s="117"/>
      <c r="F10" s="118"/>
      <c r="G10" s="341"/>
      <c r="H10" s="148"/>
      <c r="I10" s="118"/>
      <c r="J10" s="117"/>
      <c r="K10" s="341"/>
      <c r="L10" s="343"/>
      <c r="M10" s="374"/>
    </row>
    <row r="11" spans="1:13" s="115" customFormat="1" ht="17.25" customHeight="1" x14ac:dyDescent="0.25">
      <c r="A11" s="381">
        <v>2</v>
      </c>
      <c r="B11" s="383"/>
      <c r="C11" s="119" t="s">
        <v>68</v>
      </c>
      <c r="D11" s="113"/>
      <c r="E11" s="113"/>
      <c r="F11" s="114"/>
      <c r="G11" s="375"/>
      <c r="H11" s="149"/>
      <c r="I11" s="114"/>
      <c r="J11" s="146"/>
      <c r="K11" s="375"/>
      <c r="L11" s="376"/>
      <c r="M11" s="374"/>
    </row>
    <row r="12" spans="1:13" s="115" customFormat="1" ht="17.25" customHeight="1" x14ac:dyDescent="0.25">
      <c r="A12" s="378"/>
      <c r="B12" s="383"/>
      <c r="C12" s="116" t="s">
        <v>69</v>
      </c>
      <c r="D12" s="117"/>
      <c r="E12" s="117"/>
      <c r="F12" s="118"/>
      <c r="G12" s="341"/>
      <c r="H12" s="148"/>
      <c r="I12" s="118"/>
      <c r="J12" s="117"/>
      <c r="K12" s="341"/>
      <c r="L12" s="343"/>
      <c r="M12" s="374"/>
    </row>
    <row r="13" spans="1:13" s="115" customFormat="1" ht="17.25" customHeight="1" x14ac:dyDescent="0.25">
      <c r="A13" s="381">
        <v>3</v>
      </c>
      <c r="B13" s="383"/>
      <c r="C13" s="119" t="s">
        <v>68</v>
      </c>
      <c r="D13" s="113"/>
      <c r="E13" s="113"/>
      <c r="F13" s="114"/>
      <c r="G13" s="375"/>
      <c r="H13" s="149"/>
      <c r="I13" s="114"/>
      <c r="J13" s="146"/>
      <c r="K13" s="375"/>
      <c r="L13" s="376"/>
      <c r="M13" s="374"/>
    </row>
    <row r="14" spans="1:13" s="115" customFormat="1" ht="17.25" customHeight="1" x14ac:dyDescent="0.25">
      <c r="A14" s="378"/>
      <c r="B14" s="383"/>
      <c r="C14" s="116" t="s">
        <v>69</v>
      </c>
      <c r="D14" s="117"/>
      <c r="E14" s="117"/>
      <c r="F14" s="118"/>
      <c r="G14" s="341"/>
      <c r="H14" s="148"/>
      <c r="I14" s="118"/>
      <c r="J14" s="117"/>
      <c r="K14" s="341"/>
      <c r="L14" s="343"/>
      <c r="M14" s="374"/>
    </row>
    <row r="15" spans="1:13" s="115" customFormat="1" ht="17.25" customHeight="1" x14ac:dyDescent="0.25">
      <c r="A15" s="381">
        <v>4</v>
      </c>
      <c r="B15" s="383"/>
      <c r="C15" s="119" t="s">
        <v>68</v>
      </c>
      <c r="D15" s="113"/>
      <c r="E15" s="113"/>
      <c r="F15" s="114"/>
      <c r="G15" s="375"/>
      <c r="H15" s="149"/>
      <c r="I15" s="114"/>
      <c r="J15" s="146"/>
      <c r="K15" s="375"/>
      <c r="L15" s="376"/>
      <c r="M15" s="374"/>
    </row>
    <row r="16" spans="1:13" s="115" customFormat="1" ht="17.25" customHeight="1" x14ac:dyDescent="0.25">
      <c r="A16" s="378"/>
      <c r="B16" s="383"/>
      <c r="C16" s="116" t="s">
        <v>69</v>
      </c>
      <c r="D16" s="117"/>
      <c r="E16" s="117"/>
      <c r="F16" s="118"/>
      <c r="G16" s="341"/>
      <c r="H16" s="148"/>
      <c r="I16" s="118"/>
      <c r="J16" s="117"/>
      <c r="K16" s="341"/>
      <c r="L16" s="343"/>
      <c r="M16" s="374"/>
    </row>
    <row r="17" spans="1:13" s="115" customFormat="1" ht="17.25" customHeight="1" x14ac:dyDescent="0.25">
      <c r="A17" s="381">
        <v>5</v>
      </c>
      <c r="B17" s="383"/>
      <c r="C17" s="119" t="s">
        <v>68</v>
      </c>
      <c r="D17" s="113"/>
      <c r="E17" s="113"/>
      <c r="F17" s="114"/>
      <c r="G17" s="375"/>
      <c r="H17" s="149"/>
      <c r="I17" s="114"/>
      <c r="J17" s="146"/>
      <c r="K17" s="375"/>
      <c r="L17" s="376"/>
      <c r="M17" s="374"/>
    </row>
    <row r="18" spans="1:13" s="115" customFormat="1" ht="17.25" customHeight="1" x14ac:dyDescent="0.25">
      <c r="A18" s="378"/>
      <c r="B18" s="383"/>
      <c r="C18" s="116" t="s">
        <v>69</v>
      </c>
      <c r="D18" s="117"/>
      <c r="E18" s="117"/>
      <c r="F18" s="118"/>
      <c r="G18" s="341"/>
      <c r="H18" s="148"/>
      <c r="I18" s="118"/>
      <c r="J18" s="117"/>
      <c r="K18" s="341"/>
      <c r="L18" s="343"/>
      <c r="M18" s="374"/>
    </row>
    <row r="19" spans="1:13" s="115" customFormat="1" ht="17.25" customHeight="1" x14ac:dyDescent="0.25">
      <c r="A19" s="381">
        <v>6</v>
      </c>
      <c r="B19" s="383"/>
      <c r="C19" s="119" t="s">
        <v>68</v>
      </c>
      <c r="D19" s="113"/>
      <c r="E19" s="113"/>
      <c r="F19" s="114"/>
      <c r="G19" s="375"/>
      <c r="H19" s="149"/>
      <c r="I19" s="114"/>
      <c r="J19" s="146"/>
      <c r="K19" s="375"/>
      <c r="L19" s="376"/>
      <c r="M19" s="374"/>
    </row>
    <row r="20" spans="1:13" s="115" customFormat="1" ht="17.25" customHeight="1" thickBot="1" x14ac:dyDescent="0.3">
      <c r="A20" s="382"/>
      <c r="B20" s="384"/>
      <c r="C20" s="116" t="s">
        <v>69</v>
      </c>
      <c r="D20" s="117"/>
      <c r="E20" s="117"/>
      <c r="F20" s="118"/>
      <c r="G20" s="385"/>
      <c r="H20" s="150"/>
      <c r="I20" s="152"/>
      <c r="J20" s="117"/>
      <c r="K20" s="385"/>
      <c r="L20" s="386"/>
      <c r="M20" s="387"/>
    </row>
    <row r="21" spans="1:13" ht="17.25" customHeight="1" thickTop="1" thickBot="1" x14ac:dyDescent="0.35">
      <c r="A21" s="120"/>
      <c r="B21" s="121"/>
      <c r="C21" s="122"/>
      <c r="D21" s="123"/>
      <c r="E21" s="123"/>
      <c r="F21" s="124"/>
      <c r="G21" s="125"/>
      <c r="H21" s="126">
        <f>MAX(H9,H11,H13,H15,H17,H19)</f>
        <v>0</v>
      </c>
      <c r="I21" s="126"/>
      <c r="J21" s="126">
        <f>MIN(J9,J11,J13,J15,J17,J19)</f>
        <v>0</v>
      </c>
      <c r="K21" s="125"/>
      <c r="L21" s="123"/>
      <c r="M21" s="127"/>
    </row>
    <row r="22" spans="1:13" ht="17.25" customHeight="1" thickTop="1" x14ac:dyDescent="0.3">
      <c r="A22" s="129"/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1"/>
    </row>
    <row r="23" spans="1:13" ht="17.25" customHeight="1" x14ac:dyDescent="0.3">
      <c r="A23" s="132"/>
      <c r="B23" s="156"/>
      <c r="C23" s="156"/>
      <c r="D23" s="157" t="s">
        <v>86</v>
      </c>
      <c r="E23" s="157" t="s">
        <v>87</v>
      </c>
      <c r="G23"/>
      <c r="H23"/>
      <c r="I23"/>
      <c r="J23"/>
      <c r="K23" s="133"/>
      <c r="L23" s="133"/>
      <c r="M23" s="134"/>
    </row>
    <row r="24" spans="1:13" ht="30.75" customHeight="1" x14ac:dyDescent="0.3">
      <c r="A24" s="132"/>
      <c r="B24" s="388" t="s">
        <v>70</v>
      </c>
      <c r="C24" s="389"/>
      <c r="D24" s="158">
        <v>0.5</v>
      </c>
      <c r="E24" s="158">
        <v>0.3</v>
      </c>
      <c r="G24"/>
      <c r="H24"/>
      <c r="I24"/>
      <c r="J24"/>
      <c r="K24" s="133"/>
      <c r="L24" s="133"/>
      <c r="M24" s="134"/>
    </row>
    <row r="25" spans="1:13" ht="25.5" customHeight="1" x14ac:dyDescent="0.3">
      <c r="A25" s="132"/>
      <c r="B25" s="388" t="s">
        <v>88</v>
      </c>
      <c r="C25" s="389"/>
      <c r="D25" s="158">
        <v>0</v>
      </c>
      <c r="E25" s="158">
        <v>0.4</v>
      </c>
      <c r="G25"/>
      <c r="H25"/>
      <c r="I25"/>
      <c r="J25"/>
      <c r="K25" s="133"/>
      <c r="L25" s="133"/>
      <c r="M25" s="134"/>
    </row>
    <row r="26" spans="1:13" ht="17.25" customHeight="1" x14ac:dyDescent="0.3">
      <c r="A26" s="132"/>
      <c r="B26" s="388" t="s">
        <v>71</v>
      </c>
      <c r="C26" s="389"/>
      <c r="D26" s="158">
        <v>0.5</v>
      </c>
      <c r="E26" s="158">
        <v>0.3</v>
      </c>
      <c r="G26"/>
      <c r="H26"/>
      <c r="I26"/>
      <c r="J26"/>
      <c r="K26" s="133"/>
      <c r="L26" s="133"/>
      <c r="M26" s="134"/>
    </row>
    <row r="27" spans="1:13" ht="17.25" customHeight="1" x14ac:dyDescent="0.3">
      <c r="A27" s="132"/>
      <c r="B27" s="388" t="s">
        <v>72</v>
      </c>
      <c r="C27" s="389"/>
      <c r="D27" s="158">
        <v>1</v>
      </c>
      <c r="E27" s="158">
        <v>1</v>
      </c>
      <c r="G27"/>
      <c r="H27"/>
      <c r="I27"/>
      <c r="J27"/>
      <c r="K27" s="133"/>
      <c r="L27" s="133"/>
      <c r="M27" s="134"/>
    </row>
    <row r="28" spans="1:13" ht="42.75" customHeight="1" x14ac:dyDescent="0.3">
      <c r="A28" s="132"/>
      <c r="B28" s="136" t="s">
        <v>73</v>
      </c>
      <c r="C28" s="135">
        <v>0.8</v>
      </c>
      <c r="D28" s="133"/>
      <c r="E28" s="133"/>
      <c r="F28" s="133"/>
      <c r="G28" s="133"/>
      <c r="H28" s="133"/>
      <c r="I28" s="133"/>
      <c r="J28" s="133"/>
      <c r="K28" s="133"/>
      <c r="L28" s="133"/>
      <c r="M28" s="134"/>
    </row>
    <row r="29" spans="1:13" ht="17.25" customHeight="1" x14ac:dyDescent="0.3">
      <c r="A29" s="132"/>
      <c r="B29" s="133"/>
      <c r="C29" s="137"/>
      <c r="D29" s="133"/>
      <c r="E29" s="133"/>
      <c r="F29" s="133"/>
      <c r="G29" s="133"/>
      <c r="H29" s="133"/>
      <c r="I29" s="133"/>
      <c r="J29" s="133"/>
      <c r="K29" s="133"/>
      <c r="L29" s="133"/>
      <c r="M29" s="134"/>
    </row>
    <row r="30" spans="1:13" ht="17.25" customHeight="1" x14ac:dyDescent="0.35">
      <c r="A30" s="132"/>
      <c r="B30" s="138" t="s">
        <v>74</v>
      </c>
      <c r="C30" s="139"/>
      <c r="D30" s="139"/>
      <c r="E30" s="139"/>
      <c r="F30" s="135">
        <v>0.7</v>
      </c>
      <c r="G30" s="133"/>
      <c r="H30" s="133"/>
      <c r="I30" s="133"/>
      <c r="J30" s="133"/>
      <c r="K30" s="133"/>
      <c r="L30" s="133"/>
      <c r="M30" s="134"/>
    </row>
    <row r="31" spans="1:13" ht="17.25" customHeight="1" thickBot="1" x14ac:dyDescent="0.35">
      <c r="A31" s="140"/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2"/>
    </row>
    <row r="32" spans="1:13" ht="17.25" customHeight="1" thickTop="1" x14ac:dyDescent="0.3"/>
  </sheetData>
  <mergeCells count="60">
    <mergeCell ref="B25:C25"/>
    <mergeCell ref="B26:C26"/>
    <mergeCell ref="B27:C27"/>
    <mergeCell ref="A3:A8"/>
    <mergeCell ref="B3:B8"/>
    <mergeCell ref="B24:C24"/>
    <mergeCell ref="A15:A16"/>
    <mergeCell ref="B15:B16"/>
    <mergeCell ref="B9:B10"/>
    <mergeCell ref="A11:A12"/>
    <mergeCell ref="B11:B12"/>
    <mergeCell ref="A13:A14"/>
    <mergeCell ref="B13:B14"/>
    <mergeCell ref="A9:A10"/>
    <mergeCell ref="H3:I3"/>
    <mergeCell ref="M17:M18"/>
    <mergeCell ref="A19:A20"/>
    <mergeCell ref="B19:B20"/>
    <mergeCell ref="G19:G20"/>
    <mergeCell ref="K19:K20"/>
    <mergeCell ref="L19:L20"/>
    <mergeCell ref="M19:M20"/>
    <mergeCell ref="A17:A18"/>
    <mergeCell ref="B17:B18"/>
    <mergeCell ref="G17:G18"/>
    <mergeCell ref="K17:K18"/>
    <mergeCell ref="L17:L18"/>
    <mergeCell ref="M13:M14"/>
    <mergeCell ref="G11:G12"/>
    <mergeCell ref="K11:K12"/>
    <mergeCell ref="L11:L12"/>
    <mergeCell ref="L15:L16"/>
    <mergeCell ref="M15:M16"/>
    <mergeCell ref="G13:G14"/>
    <mergeCell ref="K13:K14"/>
    <mergeCell ref="L13:L14"/>
    <mergeCell ref="G15:G16"/>
    <mergeCell ref="K15:K16"/>
    <mergeCell ref="M11:M12"/>
    <mergeCell ref="L9:L10"/>
    <mergeCell ref="L3:M4"/>
    <mergeCell ref="A1:B1"/>
    <mergeCell ref="A2:B2"/>
    <mergeCell ref="D3:F3"/>
    <mergeCell ref="C5:C7"/>
    <mergeCell ref="D5:D7"/>
    <mergeCell ref="F5:F7"/>
    <mergeCell ref="D1:I2"/>
    <mergeCell ref="L5:L7"/>
    <mergeCell ref="M5:M8"/>
    <mergeCell ref="G5:G7"/>
    <mergeCell ref="J5:J7"/>
    <mergeCell ref="K5:K7"/>
    <mergeCell ref="E5:E7"/>
    <mergeCell ref="M9:M10"/>
    <mergeCell ref="H5:H7"/>
    <mergeCell ref="D4:F4"/>
    <mergeCell ref="I5:I7"/>
    <mergeCell ref="G9:G10"/>
    <mergeCell ref="K9:K10"/>
  </mergeCells>
  <conditionalFormatting sqref="G8 J8:K8">
    <cfRule type="cellIs" dxfId="1" priority="6" stopIfTrue="1" operator="notEqual">
      <formula>1</formula>
    </cfRule>
  </conditionalFormatting>
  <conditionalFormatting sqref="H8:I8">
    <cfRule type="cellIs" dxfId="0" priority="5" stopIfTrue="1" operator="notEqual">
      <formula>1</formula>
    </cfRule>
  </conditionalFormatting>
  <printOptions horizontalCentered="1"/>
  <pageMargins left="0.23622047244094491" right="0" top="0.47244094488188981" bottom="0" header="0" footer="0"/>
  <pageSetup paperSize="9" scale="84" orientation="landscape" r:id="rId1"/>
  <headerFooter alignWithMargins="0">
    <oddHeader>&amp;Lנספח מספר 7, ב'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5</vt:i4>
      </vt:variant>
    </vt:vector>
  </HeadingPairs>
  <TitlesOfParts>
    <vt:vector size="8" baseType="lpstr">
      <vt:lpstr>מחוון</vt:lpstr>
      <vt:lpstr>קריטריונים</vt:lpstr>
      <vt:lpstr>סיכום הצעות</vt:lpstr>
      <vt:lpstr>מחוון!_Hlk201694404</vt:lpstr>
      <vt:lpstr>מחוון!WPrint_Area_W</vt:lpstr>
      <vt:lpstr>'סיכום הצעות'!WPrint_Area_W</vt:lpstr>
      <vt:lpstr>קריטריונים!WPrint_Area_W</vt:lpstr>
      <vt:lpstr>מחוון!WPrint_TitlesW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בטי כהן</cp:lastModifiedBy>
  <cp:lastPrinted>2017-08-20T07:16:46Z</cp:lastPrinted>
  <dcterms:created xsi:type="dcterms:W3CDTF">2017-06-01T11:00:50Z</dcterms:created>
  <dcterms:modified xsi:type="dcterms:W3CDTF">2025-06-25T05:17:26Z</dcterms:modified>
</cp:coreProperties>
</file>